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95163AF-15DD-4D6E-B4A5-E3DEDD2F98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duccion" sheetId="11" r:id="rId1"/>
    <sheet name="Billete Electronico" sheetId="16" r:id="rId2"/>
    <sheet name="Sorteos" sheetId="3" r:id="rId3"/>
    <sheet name="Pago Premios" sheetId="19" r:id="rId4"/>
    <sheet name="Programas Asistenciales " sheetId="18" r:id="rId5"/>
    <sheet name="Certificaciones" sheetId="17" r:id="rId6"/>
    <sheet name="Libre Acceso" sheetId="13" r:id="rId7"/>
  </sheets>
  <definedNames>
    <definedName name="_xlnm._FilterDatabase" localSheetId="0" hidden="1">Produccion!$Y$46:$Z$46</definedName>
    <definedName name="_xlnm._FilterDatabase" localSheetId="4" hidden="1">'Programas Asistenciales '!$K$7:$L$7</definedName>
    <definedName name="_xlnm.Print_Area" localSheetId="1">'Billete Electronico'!#REF!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7" i="11" l="1"/>
  <c r="Z51" i="11"/>
  <c r="U48" i="11"/>
  <c r="Z52" i="11"/>
  <c r="Z55" i="11"/>
  <c r="Z48" i="11"/>
  <c r="Z59" i="11" l="1"/>
  <c r="F24" i="11"/>
  <c r="D24" i="11"/>
  <c r="F23" i="11"/>
  <c r="D23" i="11"/>
  <c r="F19" i="11" l="1"/>
  <c r="P65" i="18" l="1"/>
  <c r="F10" i="18"/>
  <c r="F9" i="18"/>
  <c r="P68" i="18" l="1"/>
  <c r="Q67" i="18" s="1"/>
  <c r="Q65" i="18" l="1"/>
  <c r="Q66" i="18"/>
  <c r="Q68" i="18" l="1"/>
  <c r="F22" i="11" l="1"/>
  <c r="F20" i="11"/>
  <c r="F21" i="11"/>
  <c r="D19" i="11" l="1"/>
  <c r="D20" i="11"/>
  <c r="D21" i="11"/>
  <c r="D22" i="11"/>
</calcChain>
</file>

<file path=xl/sharedStrings.xml><?xml version="1.0" encoding="utf-8"?>
<sst xmlns="http://schemas.openxmlformats.org/spreadsheetml/2006/main" count="130" uniqueCount="97">
  <si>
    <t xml:space="preserve">    MEDIOS DE  INFORMACIÓNES REQUERIDAS</t>
  </si>
  <si>
    <t>Correo Electrónico Institucional</t>
  </si>
  <si>
    <t>SAIP</t>
  </si>
  <si>
    <t>Vía Telefónica</t>
  </si>
  <si>
    <t xml:space="preserve">Presencial </t>
  </si>
  <si>
    <t>Portal Único de Solicitud de Acceso a la Información Pública (SAIP)</t>
  </si>
  <si>
    <t>Sistema de Administración de Denuncias, Quejas, Reclamaciones y Sugerencias 311</t>
  </si>
  <si>
    <t>Presencial</t>
  </si>
  <si>
    <t>Llamadas recibidas para otras informaciones</t>
  </si>
  <si>
    <t>Correos recibidos para otras informaciones</t>
  </si>
  <si>
    <t>Total</t>
  </si>
  <si>
    <t>%</t>
  </si>
  <si>
    <t>Cantidad</t>
  </si>
  <si>
    <t>Femenino</t>
  </si>
  <si>
    <t>Masculino</t>
  </si>
  <si>
    <t>MES</t>
  </si>
  <si>
    <t>SEXO</t>
  </si>
  <si>
    <t>TIPO DE SORTEO</t>
  </si>
  <si>
    <t>CANTIDAD</t>
  </si>
  <si>
    <t>Bancas de Lotería</t>
  </si>
  <si>
    <t>Billetes</t>
  </si>
  <si>
    <t>REHECHOS</t>
  </si>
  <si>
    <t>DESPACHADOS</t>
  </si>
  <si>
    <t>DEVUELTOS</t>
  </si>
  <si>
    <t>VENDIDOS</t>
  </si>
  <si>
    <t>TOTAL</t>
  </si>
  <si>
    <t>Ortopédicas</t>
  </si>
  <si>
    <t>SORTEO</t>
  </si>
  <si>
    <t xml:space="preserve">PRODUCCIÓN </t>
  </si>
  <si>
    <t xml:space="preserve">   COMERCIALIZACIÓN </t>
  </si>
  <si>
    <t>NO DESPACHADOS (BILLETES)</t>
  </si>
  <si>
    <t xml:space="preserve">       </t>
  </si>
  <si>
    <t>RANGO EDAD</t>
  </si>
  <si>
    <t>CANT</t>
  </si>
  <si>
    <t>BILLETES TRITURADOS SIN ENUMERAR
(RESMAS 8 1/2 X 11)</t>
  </si>
  <si>
    <t xml:space="preserve">Otros </t>
  </si>
  <si>
    <t>Economicas</t>
  </si>
  <si>
    <t>TIPO DE CERTIFICACIÓN</t>
  </si>
  <si>
    <t>Libros</t>
  </si>
  <si>
    <t>Tipo de Ayuda</t>
  </si>
  <si>
    <t>PRODUCIÓN TOTAL</t>
  </si>
  <si>
    <t>PRODUCCION TOTAL</t>
  </si>
  <si>
    <t>PRODUCTO</t>
  </si>
  <si>
    <t>TIPO DE PUBLICIDAD</t>
  </si>
  <si>
    <t>Afiches</t>
  </si>
  <si>
    <t>Volantes</t>
  </si>
  <si>
    <t>Talonarios</t>
  </si>
  <si>
    <t>Lista de Premios</t>
  </si>
  <si>
    <t>Letreros</t>
  </si>
  <si>
    <t>Premios  Menores Pagados de los Sorteos LN</t>
  </si>
  <si>
    <t>Premios Pendientes por reclamar Sorteos LN</t>
  </si>
  <si>
    <t>Libretas de Escritorio</t>
  </si>
  <si>
    <t>Folletos</t>
  </si>
  <si>
    <t>Revistas</t>
  </si>
  <si>
    <t>Encuadernaciones</t>
  </si>
  <si>
    <t>CANTIDAD VENDIDA</t>
  </si>
  <si>
    <t>Enero</t>
  </si>
  <si>
    <t>Febrero</t>
  </si>
  <si>
    <t>Marzo</t>
  </si>
  <si>
    <t>Agendas</t>
  </si>
  <si>
    <t>Directorios de Extensiones</t>
  </si>
  <si>
    <t>Exhibidores Internos</t>
  </si>
  <si>
    <t>Guias</t>
  </si>
  <si>
    <t>Llamadas recibidas para información de donde consultar los premios de los Sorteos de Navidad 2024</t>
  </si>
  <si>
    <t>Correos para información sobre los números ganadores del Sorteo de Navidad 2024</t>
  </si>
  <si>
    <t>Llamadas recibidas para información de donde reclamar los boletos ganadores del Sorteo de Navidad 2024</t>
  </si>
  <si>
    <t>Llamadas recibidas para información sobre si habra Sorteo el 27 de Febrebro (Feriado)</t>
  </si>
  <si>
    <t>Llamadas recibidas para información del horario de Semana Santa</t>
  </si>
  <si>
    <t>De 51 - 60 años</t>
  </si>
  <si>
    <t xml:space="preserve"> LN 4387</t>
  </si>
  <si>
    <t xml:space="preserve"> LN 4388</t>
  </si>
  <si>
    <t xml:space="preserve"> LN 4389</t>
  </si>
  <si>
    <t xml:space="preserve"> LN 4390</t>
  </si>
  <si>
    <t xml:space="preserve"> LN 4391</t>
  </si>
  <si>
    <t xml:space="preserve"> LN 4392</t>
  </si>
  <si>
    <t>FEMENINO</t>
  </si>
  <si>
    <t>MASCULINO</t>
  </si>
  <si>
    <t>MONTO</t>
  </si>
  <si>
    <t>ITEM</t>
  </si>
  <si>
    <t>ENERO</t>
  </si>
  <si>
    <t>FEBRERO</t>
  </si>
  <si>
    <t>MARZO</t>
  </si>
  <si>
    <t>VISITAS AL SALON DE SORTEO POR GENERO</t>
  </si>
  <si>
    <t>PAGO DE PREMIOS SORTEOS LOTERIA NACIONAL</t>
  </si>
  <si>
    <t>AYUDAS UNICAS APROBADAS</t>
  </si>
  <si>
    <t>CANTIDAD DE PERSONAS BENEFICIADAS POR GENERO</t>
  </si>
  <si>
    <t xml:space="preserve">Personas </t>
  </si>
  <si>
    <t>Organizaciones Sociales</t>
  </si>
  <si>
    <t>VENTA DE BILLETE ELECTRONICO</t>
  </si>
  <si>
    <t>SORTEOS CELEBRADOS</t>
  </si>
  <si>
    <t>TIPO DE AYUDA</t>
  </si>
  <si>
    <t>Sorteo</t>
  </si>
  <si>
    <t>Premios de Naturaleza</t>
  </si>
  <si>
    <t>DESGLOSE DE LOS REQUERIMIENTOS</t>
  </si>
  <si>
    <t>MEDIO DE RECEPCIÓN</t>
  </si>
  <si>
    <t>DESCRIPCIÓN</t>
  </si>
  <si>
    <t>DESGLOSE POR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</si>
</sst>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"/>
    <numFmt numFmtId="167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4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AEFD3"/>
        <bgColor indexed="64"/>
      </patternFill>
    </fill>
    <fill>
      <patternFill patternType="solid">
        <fgColor rgb="FF549E39"/>
        <bgColor indexed="64"/>
      </patternFill>
    </fill>
    <fill>
      <patternFill patternType="solid">
        <fgColor rgb="FFF1F5D6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93D07C"/>
      </right>
      <top/>
      <bottom style="medium">
        <color rgb="FF93D07C"/>
      </bottom>
      <diagonal/>
    </border>
    <border>
      <left style="medium">
        <color rgb="FF93D07C"/>
      </left>
      <right style="medium">
        <color rgb="FF93D07C"/>
      </right>
      <top/>
      <bottom style="medium">
        <color rgb="FF93D07C"/>
      </bottom>
      <diagonal/>
    </border>
    <border>
      <left/>
      <right style="medium">
        <color rgb="FF549E39"/>
      </right>
      <top style="medium">
        <color rgb="FF549E39"/>
      </top>
      <bottom style="medium">
        <color rgb="FF549E39"/>
      </bottom>
      <diagonal/>
    </border>
    <border>
      <left style="medium">
        <color rgb="FF549E39"/>
      </left>
      <right/>
      <top style="medium">
        <color rgb="FF549E39"/>
      </top>
      <bottom style="medium">
        <color rgb="FF549E39"/>
      </bottom>
      <diagonal/>
    </border>
    <border>
      <left style="medium">
        <color rgb="FFD9E187"/>
      </left>
      <right style="medium">
        <color rgb="FFD9E187"/>
      </right>
      <top/>
      <bottom style="medium">
        <color rgb="FFD9E187"/>
      </bottom>
      <diagonal/>
    </border>
    <border>
      <left/>
      <right style="medium">
        <color rgb="FFD9E187"/>
      </right>
      <top/>
      <bottom style="medium">
        <color rgb="FFD9E187"/>
      </bottom>
      <diagonal/>
    </border>
    <border>
      <left style="medium">
        <color rgb="FF93D07C"/>
      </left>
      <right style="medium">
        <color rgb="FF93D07C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70">
    <xf numFmtId="0" fontId="0" fillId="0" borderId="0" xfId="0"/>
    <xf numFmtId="9" fontId="0" fillId="0" borderId="0" xfId="2" applyFont="1"/>
    <xf numFmtId="10" fontId="0" fillId="0" borderId="0" xfId="2" applyNumberFormat="1" applyFont="1"/>
    <xf numFmtId="3" fontId="0" fillId="0" borderId="0" xfId="0" applyNumberFormat="1"/>
    <xf numFmtId="0" fontId="2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10" fontId="0" fillId="0" borderId="0" xfId="0" applyNumberFormat="1"/>
    <xf numFmtId="164" fontId="0" fillId="0" borderId="0" xfId="1" applyNumberFormat="1" applyFont="1"/>
    <xf numFmtId="0" fontId="8" fillId="0" borderId="0" xfId="0" applyFont="1" applyAlignment="1">
      <alignment horizontal="center"/>
    </xf>
    <xf numFmtId="43" fontId="0" fillId="0" borderId="0" xfId="1" applyFont="1"/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3" fontId="10" fillId="3" borderId="3" xfId="1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0" fillId="0" borderId="0" xfId="0" applyNumberFormat="1"/>
    <xf numFmtId="0" fontId="0" fillId="0" borderId="1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3" fontId="2" fillId="0" borderId="0" xfId="0" applyNumberFormat="1" applyFont="1"/>
    <xf numFmtId="0" fontId="9" fillId="0" borderId="0" xfId="0" applyFont="1"/>
    <xf numFmtId="9" fontId="9" fillId="0" borderId="0" xfId="2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3" fontId="6" fillId="0" borderId="0" xfId="0" applyNumberFormat="1" applyFont="1"/>
    <xf numFmtId="0" fontId="6" fillId="0" borderId="0" xfId="0" applyFont="1"/>
    <xf numFmtId="10" fontId="6" fillId="0" borderId="0" xfId="0" applyNumberFormat="1" applyFont="1"/>
    <xf numFmtId="166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9" fontId="3" fillId="0" borderId="0" xfId="2" applyFont="1"/>
    <xf numFmtId="43" fontId="3" fillId="0" borderId="0" xfId="1" applyFont="1"/>
    <xf numFmtId="164" fontId="3" fillId="0" borderId="0" xfId="1" applyNumberFormat="1" applyFont="1"/>
    <xf numFmtId="43" fontId="6" fillId="0" borderId="0" xfId="1" applyFont="1"/>
    <xf numFmtId="0" fontId="12" fillId="0" borderId="0" xfId="0" applyFont="1"/>
    <xf numFmtId="0" fontId="3" fillId="0" borderId="0" xfId="0" applyFont="1" applyAlignment="1">
      <alignment horizont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3" fontId="3" fillId="0" borderId="0" xfId="1" applyFont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5" xr:uid="{B9E2A155-1DD2-4254-ADEE-0FCD89DED3D8}"/>
    <cellStyle name="Normal" xfId="0" builtinId="0"/>
    <cellStyle name="Normal 2" xfId="3" xr:uid="{23BA7747-F0F0-4EE2-9D24-961FA578BF4A}"/>
    <cellStyle name="Porcentaje" xfId="2" builtinId="5"/>
    <cellStyle name="Porcentaje 2" xfId="4" xr:uid="{59997330-2965-4E4E-88D0-BBCB51184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96-11C9-4272-B9C9-BB770051B077}">
  <dimension ref="B5:Z70"/>
  <sheetViews>
    <sheetView tabSelected="1" zoomScale="55" zoomScaleNormal="55" workbookViewId="0">
      <selection activeCell="C26" sqref="C26"/>
    </sheetView>
  </sheetViews>
  <sheetFormatPr baseColWidth="10" defaultColWidth="10.90625" defaultRowHeight="14.5" x14ac:dyDescent="0.35"/>
  <cols>
    <col min="2" max="4" width="17" customWidth="1"/>
    <col min="5" max="5" width="32.36328125" bestFit="1" customWidth="1"/>
    <col min="6" max="6" width="24.7265625" customWidth="1"/>
    <col min="7" max="8" width="20.81640625" customWidth="1"/>
    <col min="9" max="9" width="11.453125" bestFit="1" customWidth="1"/>
    <col min="10" max="10" width="21.7265625" bestFit="1" customWidth="1"/>
    <col min="11" max="11" width="18.36328125" customWidth="1"/>
    <col min="12" max="14" width="16.1796875" customWidth="1"/>
    <col min="15" max="15" width="31.1796875" customWidth="1"/>
    <col min="16" max="16" width="20.81640625" customWidth="1"/>
    <col min="20" max="20" width="32.36328125" bestFit="1" customWidth="1"/>
    <col min="21" max="21" width="13.6328125" style="12" customWidth="1"/>
    <col min="25" max="25" width="27.453125" bestFit="1" customWidth="1"/>
    <col min="26" max="26" width="14.453125" customWidth="1"/>
  </cols>
  <sheetData>
    <row r="5" spans="2:21" ht="18" x14ac:dyDescent="0.35">
      <c r="B5" s="64" t="s">
        <v>28</v>
      </c>
      <c r="C5" s="64"/>
      <c r="D5" s="64"/>
      <c r="E5" s="64"/>
      <c r="F5" s="64"/>
    </row>
    <row r="6" spans="2:21" ht="62" x14ac:dyDescent="0.35">
      <c r="B6" s="36" t="s">
        <v>27</v>
      </c>
      <c r="C6" s="36" t="s">
        <v>40</v>
      </c>
      <c r="D6" s="36" t="s">
        <v>21</v>
      </c>
      <c r="E6" s="36" t="s">
        <v>22</v>
      </c>
      <c r="F6" s="36" t="s">
        <v>34</v>
      </c>
      <c r="G6" s="3"/>
    </row>
    <row r="7" spans="2:21" ht="16.5" x14ac:dyDescent="0.35">
      <c r="B7" s="37" t="s">
        <v>69</v>
      </c>
      <c r="C7" s="32">
        <v>9395</v>
      </c>
      <c r="D7" s="33">
        <v>14</v>
      </c>
      <c r="E7" s="32">
        <v>9082</v>
      </c>
      <c r="F7" s="38">
        <v>500</v>
      </c>
      <c r="G7" s="3"/>
    </row>
    <row r="8" spans="2:21" ht="16.5" x14ac:dyDescent="0.35">
      <c r="B8" s="37" t="s">
        <v>70</v>
      </c>
      <c r="C8" s="32">
        <v>9395</v>
      </c>
      <c r="D8" s="33">
        <v>13</v>
      </c>
      <c r="E8" s="32">
        <v>8950</v>
      </c>
      <c r="F8" s="38">
        <v>500</v>
      </c>
      <c r="G8" s="3"/>
    </row>
    <row r="9" spans="2:21" ht="16.5" x14ac:dyDescent="0.35">
      <c r="B9" s="37" t="s">
        <v>71</v>
      </c>
      <c r="C9" s="32">
        <v>8180</v>
      </c>
      <c r="D9" s="33">
        <v>51</v>
      </c>
      <c r="E9" s="32">
        <v>7990</v>
      </c>
      <c r="F9" s="38">
        <v>500</v>
      </c>
      <c r="G9" s="3"/>
    </row>
    <row r="10" spans="2:21" ht="16.5" x14ac:dyDescent="0.35">
      <c r="B10" s="37" t="s">
        <v>72</v>
      </c>
      <c r="C10" s="32">
        <v>9280</v>
      </c>
      <c r="D10" s="33">
        <v>603</v>
      </c>
      <c r="E10" s="32">
        <v>9277</v>
      </c>
      <c r="F10" s="38">
        <v>500</v>
      </c>
      <c r="G10" s="3"/>
    </row>
    <row r="11" spans="2:21" ht="16.5" x14ac:dyDescent="0.35">
      <c r="B11" s="37" t="s">
        <v>73</v>
      </c>
      <c r="C11" s="32">
        <v>9230</v>
      </c>
      <c r="D11" s="33">
        <v>132</v>
      </c>
      <c r="E11" s="32">
        <v>9105</v>
      </c>
      <c r="F11" s="38">
        <v>500</v>
      </c>
      <c r="G11" s="3"/>
    </row>
    <row r="12" spans="2:21" ht="16" customHeight="1" x14ac:dyDescent="0.35">
      <c r="B12" s="37" t="s">
        <v>74</v>
      </c>
      <c r="C12" s="32">
        <v>9230</v>
      </c>
      <c r="D12" s="33">
        <v>13</v>
      </c>
      <c r="E12" s="32">
        <v>9113</v>
      </c>
      <c r="F12" s="38">
        <v>500</v>
      </c>
      <c r="G12" s="3"/>
      <c r="U12"/>
    </row>
    <row r="13" spans="2:21" x14ac:dyDescent="0.35">
      <c r="B13" s="39"/>
      <c r="C13" s="40"/>
      <c r="D13" s="39"/>
      <c r="E13" s="40"/>
      <c r="F13" s="41"/>
      <c r="G13" s="1"/>
      <c r="U13"/>
    </row>
    <row r="14" spans="2:21" x14ac:dyDescent="0.35">
      <c r="B14" s="40"/>
      <c r="C14" s="40"/>
      <c r="D14" s="40"/>
      <c r="E14" s="40"/>
      <c r="F14" s="40"/>
    </row>
    <row r="15" spans="2:21" x14ac:dyDescent="0.35">
      <c r="B15" s="40"/>
      <c r="C15" s="40"/>
      <c r="D15" s="40"/>
      <c r="E15" s="40"/>
      <c r="F15" s="40"/>
    </row>
    <row r="16" spans="2:21" x14ac:dyDescent="0.35">
      <c r="B16" s="40"/>
      <c r="C16" s="40"/>
      <c r="D16" s="40"/>
      <c r="E16" s="40"/>
      <c r="F16" s="40"/>
    </row>
    <row r="17" spans="2:21" ht="18" x14ac:dyDescent="0.35">
      <c r="B17" s="65" t="s">
        <v>29</v>
      </c>
      <c r="C17" s="65"/>
      <c r="D17" s="65"/>
      <c r="E17" s="65"/>
      <c r="F17" s="65"/>
    </row>
    <row r="18" spans="2:21" ht="38.5" customHeight="1" x14ac:dyDescent="0.35">
      <c r="B18" s="36" t="s">
        <v>27</v>
      </c>
      <c r="C18" s="36" t="s">
        <v>41</v>
      </c>
      <c r="D18" s="36" t="s">
        <v>24</v>
      </c>
      <c r="E18" s="36" t="s">
        <v>23</v>
      </c>
      <c r="F18" s="36" t="s">
        <v>30</v>
      </c>
      <c r="S18" s="12"/>
      <c r="U18"/>
    </row>
    <row r="19" spans="2:21" ht="16.5" x14ac:dyDescent="0.35">
      <c r="B19" s="37" t="s">
        <v>69</v>
      </c>
      <c r="C19" s="32">
        <v>9395</v>
      </c>
      <c r="D19" s="42">
        <f t="shared" ref="D19:D24" si="0">+C19-E19</f>
        <v>4541.8</v>
      </c>
      <c r="E19" s="43">
        <v>4853.2</v>
      </c>
      <c r="F19" s="44">
        <f t="shared" ref="F19:F24" si="1">+C7-E7</f>
        <v>313</v>
      </c>
      <c r="S19" s="12"/>
      <c r="U19"/>
    </row>
    <row r="20" spans="2:21" ht="16.5" x14ac:dyDescent="0.35">
      <c r="B20" s="37" t="s">
        <v>70</v>
      </c>
      <c r="C20" s="32">
        <v>9395</v>
      </c>
      <c r="D20" s="45">
        <f t="shared" si="0"/>
        <v>3937.1000000000004</v>
      </c>
      <c r="E20" s="46">
        <v>5457.9</v>
      </c>
      <c r="F20" s="44">
        <f t="shared" si="1"/>
        <v>445</v>
      </c>
      <c r="H20" s="9"/>
      <c r="I20" s="21"/>
      <c r="S20" s="12"/>
      <c r="U20"/>
    </row>
    <row r="21" spans="2:21" ht="16.5" x14ac:dyDescent="0.35">
      <c r="B21" s="37" t="s">
        <v>71</v>
      </c>
      <c r="C21" s="32">
        <v>8180</v>
      </c>
      <c r="D21" s="45">
        <f t="shared" si="0"/>
        <v>3437.2</v>
      </c>
      <c r="E21" s="46">
        <v>4742.8</v>
      </c>
      <c r="F21" s="44">
        <f t="shared" si="1"/>
        <v>190</v>
      </c>
      <c r="I21" s="21"/>
      <c r="J21" s="24"/>
      <c r="S21" s="12"/>
      <c r="U21"/>
    </row>
    <row r="22" spans="2:21" ht="16.5" x14ac:dyDescent="0.35">
      <c r="B22" s="37" t="s">
        <v>72</v>
      </c>
      <c r="C22" s="32">
        <v>9280</v>
      </c>
      <c r="D22" s="45">
        <f t="shared" si="0"/>
        <v>3874.6000000000004</v>
      </c>
      <c r="E22" s="46">
        <v>5405.4</v>
      </c>
      <c r="F22" s="47">
        <f t="shared" si="1"/>
        <v>3</v>
      </c>
      <c r="S22" s="12"/>
      <c r="U22"/>
    </row>
    <row r="23" spans="2:21" ht="16.5" x14ac:dyDescent="0.35">
      <c r="B23" s="37" t="s">
        <v>73</v>
      </c>
      <c r="C23" s="32">
        <v>9230</v>
      </c>
      <c r="D23" s="45">
        <f t="shared" si="0"/>
        <v>3701.3</v>
      </c>
      <c r="E23" s="46">
        <v>5528.7</v>
      </c>
      <c r="F23" s="44">
        <f t="shared" si="1"/>
        <v>125</v>
      </c>
      <c r="H23" s="9"/>
      <c r="S23" s="12"/>
      <c r="U23"/>
    </row>
    <row r="24" spans="2:21" ht="16.5" x14ac:dyDescent="0.35">
      <c r="B24" s="37" t="s">
        <v>74</v>
      </c>
      <c r="C24" s="32">
        <v>9230</v>
      </c>
      <c r="D24" s="45">
        <f t="shared" si="0"/>
        <v>3651.6000000000004</v>
      </c>
      <c r="E24" s="46">
        <v>5578.4</v>
      </c>
      <c r="F24" s="47">
        <f t="shared" si="1"/>
        <v>117</v>
      </c>
      <c r="N24" s="22"/>
      <c r="S24" s="12"/>
      <c r="U24"/>
    </row>
    <row r="25" spans="2:21" ht="21.5" customHeight="1" x14ac:dyDescent="0.35">
      <c r="B25" s="40"/>
      <c r="C25" s="40"/>
      <c r="D25" s="40"/>
      <c r="E25" s="40"/>
      <c r="F25" s="40"/>
      <c r="U25"/>
    </row>
    <row r="26" spans="2:21" ht="21.5" customHeight="1" x14ac:dyDescent="0.35">
      <c r="B26" s="40"/>
      <c r="C26" s="40"/>
      <c r="D26" s="40"/>
      <c r="E26" s="40"/>
      <c r="F26" s="40"/>
      <c r="U26"/>
    </row>
    <row r="27" spans="2:21" ht="21.5" customHeight="1" x14ac:dyDescent="0.35">
      <c r="B27" s="40"/>
      <c r="C27" s="40"/>
      <c r="D27" s="40"/>
      <c r="E27" s="40"/>
      <c r="F27" s="40"/>
      <c r="U27"/>
    </row>
    <row r="28" spans="2:21" x14ac:dyDescent="0.35">
      <c r="B28" s="40"/>
      <c r="C28" s="40"/>
      <c r="D28" s="40"/>
      <c r="E28" s="40"/>
      <c r="F28" s="40"/>
      <c r="U28"/>
    </row>
    <row r="29" spans="2:21" x14ac:dyDescent="0.35">
      <c r="B29" s="40"/>
      <c r="C29" s="40"/>
      <c r="D29" s="40"/>
      <c r="E29" s="40"/>
      <c r="F29" s="40"/>
      <c r="U29"/>
    </row>
    <row r="30" spans="2:21" x14ac:dyDescent="0.35">
      <c r="U30"/>
    </row>
    <row r="31" spans="2:21" x14ac:dyDescent="0.35">
      <c r="M31" s="12"/>
      <c r="U31"/>
    </row>
    <row r="45" spans="20:26" ht="15" thickBot="1" x14ac:dyDescent="0.4"/>
    <row r="46" spans="20:26" ht="15" thickBot="1" x14ac:dyDescent="0.4">
      <c r="T46" s="13" t="s">
        <v>43</v>
      </c>
      <c r="U46" s="20" t="s">
        <v>18</v>
      </c>
      <c r="Y46" s="14" t="s">
        <v>42</v>
      </c>
      <c r="Z46" s="15" t="s">
        <v>18</v>
      </c>
    </row>
    <row r="47" spans="20:26" ht="15" thickBot="1" x14ac:dyDescent="0.4">
      <c r="T47" s="16" t="s">
        <v>45</v>
      </c>
      <c r="U47" s="17"/>
      <c r="Y47" s="16" t="s">
        <v>47</v>
      </c>
      <c r="Z47" s="17">
        <f>1600+1600+1600</f>
        <v>4800</v>
      </c>
    </row>
    <row r="48" spans="20:26" ht="15" thickBot="1" x14ac:dyDescent="0.4">
      <c r="T48" s="18" t="s">
        <v>44</v>
      </c>
      <c r="U48" s="19">
        <f>6540+5873</f>
        <v>12413</v>
      </c>
      <c r="Y48" s="18" t="s">
        <v>46</v>
      </c>
      <c r="Z48" s="19">
        <f>100+147</f>
        <v>247</v>
      </c>
    </row>
    <row r="49" spans="20:26" ht="15" thickBot="1" x14ac:dyDescent="0.4">
      <c r="T49" s="16"/>
      <c r="U49" s="17"/>
      <c r="Y49" s="18" t="s">
        <v>62</v>
      </c>
      <c r="Z49" s="25">
        <v>120</v>
      </c>
    </row>
    <row r="50" spans="20:26" ht="15" thickBot="1" x14ac:dyDescent="0.4">
      <c r="Y50" s="16" t="s">
        <v>60</v>
      </c>
      <c r="Z50" s="25">
        <v>75</v>
      </c>
    </row>
    <row r="51" spans="20:26" ht="15" thickBot="1" x14ac:dyDescent="0.4">
      <c r="Y51" s="18" t="s">
        <v>52</v>
      </c>
      <c r="Z51" s="19">
        <f>20+20</f>
        <v>40</v>
      </c>
    </row>
    <row r="52" spans="20:26" ht="15" thickBot="1" x14ac:dyDescent="0.4">
      <c r="Y52" s="16" t="s">
        <v>54</v>
      </c>
      <c r="Z52" s="17">
        <f>6+6+12</f>
        <v>24</v>
      </c>
    </row>
    <row r="53" spans="20:26" ht="15" thickBot="1" x14ac:dyDescent="0.4">
      <c r="Y53" s="18" t="s">
        <v>59</v>
      </c>
      <c r="Z53" s="19">
        <v>13</v>
      </c>
    </row>
    <row r="54" spans="20:26" ht="15" thickBot="1" x14ac:dyDescent="0.4">
      <c r="Y54" s="18" t="s">
        <v>51</v>
      </c>
      <c r="Z54" s="19">
        <v>9</v>
      </c>
    </row>
    <row r="55" spans="20:26" ht="15" thickBot="1" x14ac:dyDescent="0.4">
      <c r="Y55" s="16" t="s">
        <v>61</v>
      </c>
      <c r="Z55" s="17">
        <f>6+2</f>
        <v>8</v>
      </c>
    </row>
    <row r="56" spans="20:26" ht="15" thickBot="1" x14ac:dyDescent="0.4">
      <c r="U56"/>
      <c r="Y56" s="18" t="s">
        <v>38</v>
      </c>
      <c r="Z56" s="19">
        <v>5</v>
      </c>
    </row>
    <row r="57" spans="20:26" ht="15" thickBot="1" x14ac:dyDescent="0.4">
      <c r="U57"/>
      <c r="Y57" s="18" t="s">
        <v>48</v>
      </c>
      <c r="Z57" s="19">
        <v>4</v>
      </c>
    </row>
    <row r="58" spans="20:26" ht="15" thickBot="1" x14ac:dyDescent="0.4">
      <c r="U58"/>
      <c r="Y58" s="16" t="s">
        <v>53</v>
      </c>
      <c r="Z58" s="17">
        <v>2</v>
      </c>
    </row>
    <row r="59" spans="20:26" x14ac:dyDescent="0.35">
      <c r="U59"/>
      <c r="Y59" s="26" t="s">
        <v>25</v>
      </c>
      <c r="Z59" s="27">
        <f>SUM(Z47:Z58)</f>
        <v>5347</v>
      </c>
    </row>
    <row r="60" spans="20:26" x14ac:dyDescent="0.35">
      <c r="U60"/>
    </row>
    <row r="61" spans="20:26" x14ac:dyDescent="0.35">
      <c r="U61"/>
    </row>
    <row r="62" spans="20:26" x14ac:dyDescent="0.35">
      <c r="U62"/>
    </row>
    <row r="63" spans="20:26" x14ac:dyDescent="0.35">
      <c r="U63"/>
    </row>
    <row r="64" spans="20:26" x14ac:dyDescent="0.35">
      <c r="U64"/>
    </row>
    <row r="65" spans="21:21" x14ac:dyDescent="0.35">
      <c r="U65"/>
    </row>
    <row r="66" spans="21:21" x14ac:dyDescent="0.35">
      <c r="U66"/>
    </row>
    <row r="67" spans="21:21" x14ac:dyDescent="0.35">
      <c r="U67"/>
    </row>
    <row r="68" spans="21:21" x14ac:dyDescent="0.35">
      <c r="U68"/>
    </row>
    <row r="69" spans="21:21" x14ac:dyDescent="0.35">
      <c r="U69"/>
    </row>
    <row r="70" spans="21:21" x14ac:dyDescent="0.35">
      <c r="U70"/>
    </row>
  </sheetData>
  <autoFilter ref="Y46:Z46" xr:uid="{6950B996-11C9-4272-B9C9-BB770051B077}">
    <sortState xmlns:xlrd2="http://schemas.microsoft.com/office/spreadsheetml/2017/richdata2" ref="Y47:Z68">
      <sortCondition descending="1" ref="Z46"/>
    </sortState>
  </autoFilter>
  <mergeCells count="2">
    <mergeCell ref="B5:F5"/>
    <mergeCell ref="B17:F17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0284-707E-4CE2-B3B5-14FBF1681E21}">
  <sheetPr>
    <pageSetUpPr fitToPage="1"/>
  </sheetPr>
  <dimension ref="B3:C11"/>
  <sheetViews>
    <sheetView zoomScale="56" zoomScaleNormal="56" workbookViewId="0">
      <selection activeCell="J35" sqref="J35"/>
    </sheetView>
  </sheetViews>
  <sheetFormatPr baseColWidth="10" defaultColWidth="10.90625" defaultRowHeight="14.5" x14ac:dyDescent="0.35"/>
  <cols>
    <col min="1" max="1" width="10.36328125" customWidth="1"/>
    <col min="2" max="2" width="12.6328125" customWidth="1"/>
    <col min="3" max="3" width="23" bestFit="1" customWidth="1"/>
  </cols>
  <sheetData>
    <row r="3" spans="2:3" x14ac:dyDescent="0.35">
      <c r="B3" s="40"/>
      <c r="C3" s="40"/>
    </row>
    <row r="4" spans="2:3" ht="15.5" x14ac:dyDescent="0.35">
      <c r="B4" s="66" t="s">
        <v>88</v>
      </c>
      <c r="C4" s="66"/>
    </row>
    <row r="5" spans="2:3" ht="15.5" x14ac:dyDescent="0.35">
      <c r="B5" s="34" t="s">
        <v>27</v>
      </c>
      <c r="C5" s="35" t="s">
        <v>55</v>
      </c>
    </row>
    <row r="6" spans="2:3" ht="15.5" x14ac:dyDescent="0.35">
      <c r="B6" s="48">
        <v>4387</v>
      </c>
      <c r="C6" s="48">
        <v>177.8</v>
      </c>
    </row>
    <row r="7" spans="2:3" ht="15.5" x14ac:dyDescent="0.35">
      <c r="B7" s="48">
        <v>4388</v>
      </c>
      <c r="C7" s="48">
        <v>127.1</v>
      </c>
    </row>
    <row r="8" spans="2:3" ht="15.5" x14ac:dyDescent="0.35">
      <c r="B8" s="48">
        <v>4389</v>
      </c>
      <c r="C8" s="48">
        <v>172.7</v>
      </c>
    </row>
    <row r="9" spans="2:3" ht="15" customHeight="1" x14ac:dyDescent="0.35">
      <c r="B9" s="48">
        <v>4390</v>
      </c>
      <c r="C9" s="48">
        <v>562.79999999999995</v>
      </c>
    </row>
    <row r="10" spans="2:3" ht="15.5" x14ac:dyDescent="0.35">
      <c r="B10" s="48">
        <v>4391</v>
      </c>
      <c r="C10" s="48">
        <v>462.9</v>
      </c>
    </row>
    <row r="11" spans="2:3" ht="15.5" x14ac:dyDescent="0.35">
      <c r="B11" s="48">
        <v>4392</v>
      </c>
      <c r="C11" s="48">
        <v>521</v>
      </c>
    </row>
  </sheetData>
  <mergeCells count="1">
    <mergeCell ref="B4:C4"/>
  </mergeCells>
  <pageMargins left="0.7" right="0.49" top="2.14" bottom="2.85" header="1.94" footer="0.5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21"/>
  <sheetViews>
    <sheetView zoomScale="55" zoomScaleNormal="55" workbookViewId="0">
      <selection activeCell="H10" sqref="H10"/>
    </sheetView>
  </sheetViews>
  <sheetFormatPr baseColWidth="10" defaultColWidth="11.453125" defaultRowHeight="14.5" x14ac:dyDescent="0.35"/>
  <cols>
    <col min="2" max="2" width="20.08984375" customWidth="1"/>
    <col min="3" max="3" width="12" bestFit="1" customWidth="1"/>
    <col min="4" max="4" width="13.453125" bestFit="1" customWidth="1"/>
  </cols>
  <sheetData>
    <row r="4" spans="2:9" ht="15.5" x14ac:dyDescent="0.35">
      <c r="B4" s="67" t="s">
        <v>89</v>
      </c>
      <c r="C4" s="67"/>
      <c r="D4" s="52"/>
      <c r="E4" s="52"/>
    </row>
    <row r="5" spans="2:9" ht="15.5" x14ac:dyDescent="0.35">
      <c r="B5" s="51" t="s">
        <v>17</v>
      </c>
      <c r="C5" s="51" t="s">
        <v>18</v>
      </c>
      <c r="D5" s="52"/>
      <c r="E5" s="52"/>
    </row>
    <row r="6" spans="2:9" ht="15.5" x14ac:dyDescent="0.35">
      <c r="B6" s="52" t="s">
        <v>19</v>
      </c>
      <c r="C6" s="51">
        <v>246</v>
      </c>
      <c r="D6" s="52"/>
      <c r="E6" s="52"/>
    </row>
    <row r="7" spans="2:9" ht="15.5" x14ac:dyDescent="0.35">
      <c r="B7" s="52" t="s">
        <v>20</v>
      </c>
      <c r="C7" s="51">
        <v>6</v>
      </c>
      <c r="D7" s="52"/>
      <c r="E7" s="52"/>
    </row>
    <row r="8" spans="2:9" ht="15.5" x14ac:dyDescent="0.35">
      <c r="B8" s="52"/>
      <c r="C8" s="51"/>
      <c r="D8" s="52"/>
      <c r="E8" s="52"/>
    </row>
    <row r="9" spans="2:9" ht="15.5" x14ac:dyDescent="0.35">
      <c r="B9" s="52"/>
      <c r="C9" s="52"/>
      <c r="D9" s="52"/>
      <c r="E9" s="52"/>
    </row>
    <row r="10" spans="2:9" ht="15.5" x14ac:dyDescent="0.35">
      <c r="B10" s="52"/>
      <c r="C10" s="52"/>
      <c r="D10" s="52"/>
      <c r="E10" s="52"/>
    </row>
    <row r="11" spans="2:9" ht="15.5" x14ac:dyDescent="0.35">
      <c r="B11" s="67" t="s">
        <v>82</v>
      </c>
      <c r="C11" s="67"/>
      <c r="D11" s="67"/>
      <c r="E11" s="52"/>
    </row>
    <row r="12" spans="2:9" ht="15.5" x14ac:dyDescent="0.35">
      <c r="B12" s="51" t="s">
        <v>15</v>
      </c>
      <c r="C12" s="51" t="s">
        <v>75</v>
      </c>
      <c r="D12" s="51" t="s">
        <v>76</v>
      </c>
      <c r="E12" s="52"/>
    </row>
    <row r="13" spans="2:9" ht="15.5" x14ac:dyDescent="0.35">
      <c r="B13" s="49" t="s">
        <v>56</v>
      </c>
      <c r="C13" s="50">
        <v>7</v>
      </c>
      <c r="D13" s="50">
        <v>9</v>
      </c>
      <c r="E13" s="52"/>
      <c r="F13" s="28"/>
      <c r="G13" s="28"/>
      <c r="H13" s="28"/>
      <c r="I13" s="28"/>
    </row>
    <row r="14" spans="2:9" ht="15.5" x14ac:dyDescent="0.35">
      <c r="B14" s="49" t="s">
        <v>57</v>
      </c>
      <c r="C14" s="50">
        <v>9</v>
      </c>
      <c r="D14" s="50">
        <v>4</v>
      </c>
      <c r="E14" s="52"/>
      <c r="F14" s="28"/>
      <c r="G14" s="28"/>
      <c r="H14" s="28"/>
      <c r="I14" s="28"/>
    </row>
    <row r="15" spans="2:9" ht="15.5" x14ac:dyDescent="0.35">
      <c r="B15" s="49" t="s">
        <v>58</v>
      </c>
      <c r="C15" s="50">
        <v>21</v>
      </c>
      <c r="D15" s="50">
        <v>7</v>
      </c>
      <c r="E15" s="52"/>
      <c r="I15" s="28"/>
    </row>
    <row r="16" spans="2:9" ht="15.5" x14ac:dyDescent="0.35">
      <c r="B16" s="52"/>
      <c r="C16" s="52"/>
      <c r="D16" s="53"/>
      <c r="E16" s="52"/>
      <c r="I16" s="28"/>
    </row>
    <row r="17" spans="2:9" ht="15.5" x14ac:dyDescent="0.35">
      <c r="B17" s="52"/>
      <c r="C17" s="52"/>
      <c r="D17" s="53"/>
      <c r="E17" s="52"/>
      <c r="I17" s="28"/>
    </row>
    <row r="18" spans="2:9" ht="15.5" x14ac:dyDescent="0.35">
      <c r="B18" s="52"/>
      <c r="C18" s="52"/>
      <c r="D18" s="52"/>
      <c r="E18" s="52"/>
      <c r="I18" s="28"/>
    </row>
    <row r="19" spans="2:9" ht="15.5" x14ac:dyDescent="0.35">
      <c r="B19" s="52"/>
      <c r="C19" s="52"/>
      <c r="D19" s="52"/>
      <c r="E19" s="52"/>
      <c r="I19" s="28"/>
    </row>
    <row r="20" spans="2:9" ht="15.5" x14ac:dyDescent="0.35">
      <c r="F20" s="28"/>
      <c r="G20" s="28"/>
      <c r="H20" s="28"/>
      <c r="I20" s="28"/>
    </row>
    <row r="21" spans="2:9" ht="15.5" x14ac:dyDescent="0.35">
      <c r="F21" s="28"/>
      <c r="G21" s="28"/>
      <c r="H21" s="28"/>
      <c r="I21" s="28"/>
    </row>
  </sheetData>
  <mergeCells count="2">
    <mergeCell ref="B11:D11"/>
    <mergeCell ref="B4:C4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4637-F486-4BB6-AB0B-C23E4E884856}">
  <dimension ref="A2:P45"/>
  <sheetViews>
    <sheetView zoomScale="55" zoomScaleNormal="55" workbookViewId="0">
      <selection activeCell="H7" sqref="H7"/>
    </sheetView>
  </sheetViews>
  <sheetFormatPr baseColWidth="10" defaultColWidth="9.1796875" defaultRowHeight="14.5" x14ac:dyDescent="0.35"/>
  <cols>
    <col min="1" max="1" width="6.1796875" customWidth="1"/>
    <col min="2" max="2" width="42.54296875" bestFit="1" customWidth="1"/>
    <col min="3" max="3" width="11.453125" bestFit="1" customWidth="1"/>
    <col min="4" max="4" width="20.90625" customWidth="1"/>
    <col min="5" max="5" width="12.54296875" bestFit="1" customWidth="1"/>
    <col min="8" max="8" width="13.453125" customWidth="1"/>
    <col min="9" max="9" width="17.7265625" customWidth="1"/>
    <col min="16" max="16" width="9.1796875" style="10"/>
  </cols>
  <sheetData>
    <row r="2" spans="2:10" ht="15.5" x14ac:dyDescent="0.35">
      <c r="B2" s="52"/>
      <c r="C2" s="52"/>
      <c r="D2" s="52"/>
    </row>
    <row r="3" spans="2:10" ht="15.5" x14ac:dyDescent="0.35">
      <c r="B3" s="52"/>
      <c r="C3" s="52"/>
      <c r="D3" s="52"/>
    </row>
    <row r="4" spans="2:10" ht="15.5" x14ac:dyDescent="0.35">
      <c r="B4" s="67" t="s">
        <v>83</v>
      </c>
      <c r="C4" s="67"/>
      <c r="D4" s="52"/>
    </row>
    <row r="5" spans="2:10" ht="15.5" x14ac:dyDescent="0.35">
      <c r="B5" s="52" t="s">
        <v>27</v>
      </c>
      <c r="C5" s="54" t="s">
        <v>77</v>
      </c>
      <c r="D5" s="52"/>
    </row>
    <row r="6" spans="2:10" ht="15.5" x14ac:dyDescent="0.35">
      <c r="B6" s="52" t="s">
        <v>49</v>
      </c>
      <c r="C6" s="55">
        <v>6291968</v>
      </c>
      <c r="D6" s="52"/>
    </row>
    <row r="7" spans="2:10" ht="15.5" x14ac:dyDescent="0.35">
      <c r="B7" s="52" t="s">
        <v>50</v>
      </c>
      <c r="C7" s="55">
        <v>8467050</v>
      </c>
      <c r="D7" s="52"/>
    </row>
    <row r="8" spans="2:10" ht="15.5" x14ac:dyDescent="0.35">
      <c r="B8" s="52"/>
      <c r="C8" s="54"/>
      <c r="D8" s="52"/>
    </row>
    <row r="9" spans="2:10" ht="15.5" x14ac:dyDescent="0.35">
      <c r="B9" s="54"/>
      <c r="C9" s="52"/>
      <c r="D9" s="52"/>
    </row>
    <row r="10" spans="2:10" ht="15.5" x14ac:dyDescent="0.35">
      <c r="B10" s="54"/>
      <c r="C10" s="52"/>
      <c r="D10" s="52"/>
    </row>
    <row r="11" spans="2:10" ht="15.5" x14ac:dyDescent="0.35">
      <c r="B11" s="52"/>
      <c r="C11" s="52"/>
      <c r="D11" s="52"/>
    </row>
    <row r="12" spans="2:10" ht="15.5" x14ac:dyDescent="0.35">
      <c r="B12" s="52"/>
      <c r="C12" s="52"/>
      <c r="D12" s="52"/>
    </row>
    <row r="13" spans="2:10" ht="15.5" x14ac:dyDescent="0.35">
      <c r="B13" s="52"/>
      <c r="C13" s="52"/>
      <c r="D13" s="52"/>
    </row>
    <row r="16" spans="2:10" x14ac:dyDescent="0.35">
      <c r="J16" s="10"/>
    </row>
    <row r="17" spans="10:10" x14ac:dyDescent="0.35">
      <c r="J17" s="10"/>
    </row>
    <row r="45" spans="1:3" ht="15.5" x14ac:dyDescent="0.35">
      <c r="A45" s="11"/>
      <c r="B45" s="11"/>
      <c r="C45" s="11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D5FB0-7F30-41CB-8495-9593322432E9}">
  <dimension ref="B3:Q68"/>
  <sheetViews>
    <sheetView zoomScale="40" zoomScaleNormal="40" workbookViewId="0">
      <selection activeCell="R50" sqref="R50"/>
    </sheetView>
  </sheetViews>
  <sheetFormatPr baseColWidth="10" defaultColWidth="11.453125" defaultRowHeight="14.5" x14ac:dyDescent="0.35"/>
  <cols>
    <col min="2" max="2" width="34.1796875" bestFit="1" customWidth="1"/>
    <col min="3" max="3" width="15.08984375" bestFit="1" customWidth="1"/>
    <col min="4" max="8" width="13.08984375" customWidth="1"/>
    <col min="10" max="10" width="20.7265625" customWidth="1"/>
    <col min="14" max="14" width="17.54296875" bestFit="1" customWidth="1"/>
    <col min="15" max="15" width="16.453125" customWidth="1"/>
  </cols>
  <sheetData>
    <row r="3" spans="2:11" ht="15.5" x14ac:dyDescent="0.35">
      <c r="B3" s="28"/>
      <c r="C3" s="28"/>
      <c r="D3" s="28"/>
      <c r="E3" s="28"/>
      <c r="F3" s="28"/>
    </row>
    <row r="4" spans="2:11" ht="15.5" x14ac:dyDescent="0.35">
      <c r="B4" s="28"/>
      <c r="C4" s="28"/>
      <c r="D4" s="28"/>
      <c r="E4" s="28"/>
      <c r="F4" s="28"/>
    </row>
    <row r="5" spans="2:11" ht="15.5" x14ac:dyDescent="0.35">
      <c r="B5" s="28"/>
      <c r="C5" s="28"/>
      <c r="D5" s="28"/>
      <c r="E5" s="28"/>
      <c r="F5" s="28"/>
    </row>
    <row r="6" spans="2:11" ht="15.5" x14ac:dyDescent="0.35">
      <c r="B6" s="67" t="s">
        <v>84</v>
      </c>
      <c r="C6" s="67"/>
      <c r="D6" s="67"/>
      <c r="E6" s="67"/>
      <c r="F6" s="67"/>
      <c r="G6" s="52"/>
    </row>
    <row r="7" spans="2:11" ht="15.75" customHeight="1" x14ac:dyDescent="0.35">
      <c r="B7" s="52"/>
      <c r="C7" s="67" t="s">
        <v>15</v>
      </c>
      <c r="D7" s="67"/>
      <c r="E7" s="67"/>
      <c r="F7" s="67"/>
      <c r="G7" s="52"/>
      <c r="J7" s="4"/>
      <c r="K7" s="4"/>
    </row>
    <row r="8" spans="2:11" ht="15.5" x14ac:dyDescent="0.35">
      <c r="B8" s="50" t="s">
        <v>78</v>
      </c>
      <c r="C8" s="50" t="s">
        <v>79</v>
      </c>
      <c r="D8" s="50" t="s">
        <v>80</v>
      </c>
      <c r="E8" s="50" t="s">
        <v>81</v>
      </c>
      <c r="F8" s="50" t="s">
        <v>25</v>
      </c>
      <c r="G8" s="52"/>
    </row>
    <row r="9" spans="2:11" ht="15.5" x14ac:dyDescent="0.35">
      <c r="B9" s="57" t="s">
        <v>86</v>
      </c>
      <c r="C9" s="57">
        <v>0</v>
      </c>
      <c r="D9" s="57">
        <v>0</v>
      </c>
      <c r="E9" s="57">
        <v>2</v>
      </c>
      <c r="F9" s="57">
        <f>SUM(C9:E9)</f>
        <v>2</v>
      </c>
      <c r="G9" s="52"/>
    </row>
    <row r="10" spans="2:11" ht="15.5" x14ac:dyDescent="0.35">
      <c r="B10" s="57" t="s">
        <v>87</v>
      </c>
      <c r="C10" s="57">
        <v>0</v>
      </c>
      <c r="D10" s="57">
        <v>0</v>
      </c>
      <c r="E10" s="57">
        <v>2</v>
      </c>
      <c r="F10" s="57">
        <f>SUM(C10:E10)</f>
        <v>2</v>
      </c>
      <c r="G10" s="52"/>
    </row>
    <row r="11" spans="2:11" ht="15.5" x14ac:dyDescent="0.35">
      <c r="B11" s="52"/>
      <c r="C11" s="52"/>
      <c r="D11" s="52"/>
      <c r="E11" s="52"/>
      <c r="F11" s="52"/>
      <c r="G11" s="52"/>
    </row>
    <row r="12" spans="2:11" ht="15.5" x14ac:dyDescent="0.35">
      <c r="B12" s="52"/>
      <c r="C12" s="52"/>
      <c r="D12" s="52"/>
      <c r="E12" s="52"/>
      <c r="F12" s="52"/>
      <c r="G12" s="52"/>
    </row>
    <row r="13" spans="2:11" ht="15.5" x14ac:dyDescent="0.35">
      <c r="B13" s="58" t="s">
        <v>90</v>
      </c>
      <c r="C13" s="58" t="s">
        <v>18</v>
      </c>
      <c r="D13" s="52"/>
      <c r="E13" s="52"/>
      <c r="F13" s="52"/>
      <c r="G13" s="52"/>
    </row>
    <row r="14" spans="2:11" ht="15.5" x14ac:dyDescent="0.35">
      <c r="B14" s="30" t="s">
        <v>26</v>
      </c>
      <c r="C14" s="23">
        <v>2</v>
      </c>
      <c r="D14" s="52"/>
      <c r="E14" s="52"/>
      <c r="F14" s="52"/>
      <c r="G14" s="52"/>
    </row>
    <row r="15" spans="2:11" ht="15.5" x14ac:dyDescent="0.35">
      <c r="B15" s="52" t="s">
        <v>36</v>
      </c>
      <c r="C15" s="31">
        <v>2</v>
      </c>
      <c r="D15" s="52"/>
      <c r="E15" s="52"/>
      <c r="F15" s="52"/>
      <c r="G15" s="52"/>
    </row>
    <row r="16" spans="2:11" ht="15.5" x14ac:dyDescent="0.35">
      <c r="B16" s="52"/>
      <c r="C16" s="52"/>
      <c r="D16" s="52"/>
      <c r="E16" s="52"/>
      <c r="F16" s="52"/>
      <c r="G16" s="52"/>
    </row>
    <row r="17" spans="2:7" ht="15.5" x14ac:dyDescent="0.35">
      <c r="B17" s="52"/>
      <c r="C17" s="52"/>
      <c r="D17" s="52"/>
      <c r="E17" s="52"/>
      <c r="F17" s="52"/>
      <c r="G17" s="52"/>
    </row>
    <row r="18" spans="2:7" ht="15.5" x14ac:dyDescent="0.35">
      <c r="B18" s="52"/>
      <c r="C18" s="52"/>
      <c r="D18" s="52"/>
      <c r="E18" s="52"/>
      <c r="F18" s="52"/>
      <c r="G18" s="52"/>
    </row>
    <row r="19" spans="2:7" ht="15.5" x14ac:dyDescent="0.35">
      <c r="B19" s="67" t="s">
        <v>85</v>
      </c>
      <c r="C19" s="67"/>
      <c r="D19" s="67"/>
      <c r="E19" s="67"/>
      <c r="F19" s="67"/>
      <c r="G19" s="52"/>
    </row>
    <row r="20" spans="2:7" ht="15.5" x14ac:dyDescent="0.35">
      <c r="B20" s="52"/>
      <c r="C20" s="67" t="s">
        <v>15</v>
      </c>
      <c r="D20" s="67"/>
      <c r="E20" s="67"/>
      <c r="F20" s="67"/>
      <c r="G20" s="52"/>
    </row>
    <row r="21" spans="2:7" ht="15.5" x14ac:dyDescent="0.35">
      <c r="B21" s="51" t="s">
        <v>16</v>
      </c>
      <c r="C21" s="50" t="s">
        <v>56</v>
      </c>
      <c r="D21" s="50" t="s">
        <v>57</v>
      </c>
      <c r="E21" s="50" t="s">
        <v>58</v>
      </c>
      <c r="F21" s="51" t="s">
        <v>10</v>
      </c>
      <c r="G21" s="52"/>
    </row>
    <row r="22" spans="2:7" ht="15.5" x14ac:dyDescent="0.35">
      <c r="B22" s="52" t="s">
        <v>13</v>
      </c>
      <c r="C22" s="52">
        <v>0</v>
      </c>
      <c r="D22" s="52">
        <v>0</v>
      </c>
      <c r="E22" s="52"/>
      <c r="F22" s="52">
        <v>1</v>
      </c>
      <c r="G22" s="52"/>
    </row>
    <row r="23" spans="2:7" ht="15.5" x14ac:dyDescent="0.35">
      <c r="B23" s="52" t="s">
        <v>14</v>
      </c>
      <c r="C23" s="52">
        <v>0</v>
      </c>
      <c r="D23" s="52">
        <v>0</v>
      </c>
      <c r="E23" s="52"/>
      <c r="F23" s="52">
        <v>1</v>
      </c>
      <c r="G23" s="52"/>
    </row>
    <row r="24" spans="2:7" ht="15.5" x14ac:dyDescent="0.35">
      <c r="B24" s="52"/>
      <c r="C24" s="52"/>
      <c r="D24" s="52"/>
      <c r="E24" s="52"/>
      <c r="F24" s="52"/>
      <c r="G24" s="52"/>
    </row>
    <row r="25" spans="2:7" ht="15.5" x14ac:dyDescent="0.35">
      <c r="B25" s="52"/>
      <c r="C25" s="52"/>
      <c r="D25" s="52"/>
      <c r="E25" s="52"/>
      <c r="F25" s="52"/>
      <c r="G25" s="52"/>
    </row>
    <row r="26" spans="2:7" ht="15.5" x14ac:dyDescent="0.35">
      <c r="B26" s="52"/>
      <c r="C26" s="52"/>
      <c r="D26" s="52"/>
      <c r="E26" s="52"/>
      <c r="F26" s="52"/>
      <c r="G26" s="52"/>
    </row>
    <row r="27" spans="2:7" ht="15.5" x14ac:dyDescent="0.35">
      <c r="B27" s="51" t="s">
        <v>32</v>
      </c>
      <c r="C27" s="51" t="s">
        <v>33</v>
      </c>
      <c r="D27" s="52"/>
      <c r="E27" s="52"/>
      <c r="F27" s="52"/>
      <c r="G27" s="52"/>
    </row>
    <row r="28" spans="2:7" ht="15.5" x14ac:dyDescent="0.35">
      <c r="B28" s="52" t="s">
        <v>68</v>
      </c>
      <c r="C28" s="52">
        <v>2</v>
      </c>
      <c r="D28" s="53"/>
      <c r="E28" s="52"/>
      <c r="F28" s="52"/>
      <c r="G28" s="52"/>
    </row>
    <row r="29" spans="2:7" ht="15.5" x14ac:dyDescent="0.35">
      <c r="B29" s="52"/>
      <c r="C29" s="52"/>
      <c r="D29" s="53"/>
      <c r="E29" s="52"/>
      <c r="F29" s="52"/>
      <c r="G29" s="52"/>
    </row>
    <row r="30" spans="2:7" ht="15.5" x14ac:dyDescent="0.35">
      <c r="B30" s="28"/>
      <c r="C30" s="28"/>
      <c r="D30" s="29"/>
      <c r="E30" s="28"/>
      <c r="F30" s="28"/>
    </row>
    <row r="31" spans="2:7" ht="15.5" x14ac:dyDescent="0.35">
      <c r="B31" s="28"/>
      <c r="C31" s="28"/>
      <c r="D31" s="29"/>
      <c r="E31" s="28"/>
      <c r="F31" s="28"/>
    </row>
    <row r="32" spans="2:7" x14ac:dyDescent="0.35">
      <c r="D32" s="1"/>
    </row>
    <row r="33" spans="2:3" x14ac:dyDescent="0.35">
      <c r="C33" s="1"/>
    </row>
    <row r="35" spans="2:3" x14ac:dyDescent="0.35">
      <c r="B35" s="1"/>
    </row>
    <row r="41" spans="2:3" x14ac:dyDescent="0.35">
      <c r="C41" s="1"/>
    </row>
    <row r="54" spans="15:17" ht="40.5" customHeight="1" x14ac:dyDescent="0.35"/>
    <row r="64" spans="15:17" x14ac:dyDescent="0.35">
      <c r="O64" s="4" t="s">
        <v>39</v>
      </c>
      <c r="P64" s="4" t="s">
        <v>12</v>
      </c>
      <c r="Q64" t="s">
        <v>11</v>
      </c>
    </row>
    <row r="65" spans="15:17" ht="15" thickBot="1" x14ac:dyDescent="0.4">
      <c r="O65" s="7" t="s">
        <v>26</v>
      </c>
      <c r="P65" s="8">
        <f>24+7+5+6</f>
        <v>42</v>
      </c>
      <c r="Q65" s="2">
        <f>+P65/P68</f>
        <v>0.59154929577464788</v>
      </c>
    </row>
    <row r="66" spans="15:17" ht="15" thickBot="1" x14ac:dyDescent="0.4">
      <c r="O66" s="5" t="s">
        <v>35</v>
      </c>
      <c r="P66" s="6">
        <v>25</v>
      </c>
      <c r="Q66" s="2">
        <f>+P66/P68</f>
        <v>0.352112676056338</v>
      </c>
    </row>
    <row r="67" spans="15:17" ht="15" thickBot="1" x14ac:dyDescent="0.4">
      <c r="O67" t="s">
        <v>36</v>
      </c>
      <c r="P67" s="6">
        <v>4</v>
      </c>
      <c r="Q67" s="2">
        <f>+P67/P68</f>
        <v>5.6338028169014086E-2</v>
      </c>
    </row>
    <row r="68" spans="15:17" x14ac:dyDescent="0.35">
      <c r="P68">
        <f>+P65+P66+P67</f>
        <v>71</v>
      </c>
      <c r="Q68" s="9">
        <f>+Q65+Q66+Q67</f>
        <v>1</v>
      </c>
    </row>
  </sheetData>
  <mergeCells count="4">
    <mergeCell ref="B6:F6"/>
    <mergeCell ref="C7:F7"/>
    <mergeCell ref="B19:F19"/>
    <mergeCell ref="C20:F20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C2A9-C5A7-4D2E-88FF-44BD6BFD6246}">
  <dimension ref="B5:C9"/>
  <sheetViews>
    <sheetView zoomScale="55" zoomScaleNormal="55" workbookViewId="0">
      <selection activeCell="G26" sqref="G26"/>
    </sheetView>
  </sheetViews>
  <sheetFormatPr baseColWidth="10" defaultColWidth="10.90625" defaultRowHeight="14.5" x14ac:dyDescent="0.35"/>
  <cols>
    <col min="2" max="2" width="28.08984375" bestFit="1" customWidth="1"/>
    <col min="3" max="3" width="12.26953125" bestFit="1" customWidth="1"/>
  </cols>
  <sheetData>
    <row r="5" spans="2:3" ht="15.5" x14ac:dyDescent="0.35">
      <c r="B5" s="52"/>
      <c r="C5" s="52"/>
    </row>
    <row r="6" spans="2:3" ht="15.5" x14ac:dyDescent="0.35">
      <c r="B6" s="35" t="s">
        <v>37</v>
      </c>
      <c r="C6" s="35" t="s">
        <v>18</v>
      </c>
    </row>
    <row r="7" spans="2:3" ht="15.5" x14ac:dyDescent="0.35">
      <c r="B7" s="48" t="s">
        <v>91</v>
      </c>
      <c r="C7" s="48">
        <v>1</v>
      </c>
    </row>
    <row r="8" spans="2:3" ht="15.5" x14ac:dyDescent="0.35">
      <c r="B8" s="48" t="s">
        <v>92</v>
      </c>
      <c r="C8" s="48">
        <v>0</v>
      </c>
    </row>
    <row r="9" spans="2:3" ht="15.5" x14ac:dyDescent="0.35">
      <c r="B9" s="48"/>
      <c r="C9" s="4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4E93-9E21-4165-A8DF-F9947700880D}">
  <dimension ref="B2:L41"/>
  <sheetViews>
    <sheetView zoomScale="55" zoomScaleNormal="55" workbookViewId="0">
      <selection activeCell="I22" sqref="I22"/>
    </sheetView>
  </sheetViews>
  <sheetFormatPr baseColWidth="10" defaultColWidth="11.453125" defaultRowHeight="14" x14ac:dyDescent="0.3"/>
  <cols>
    <col min="1" max="1" width="11.453125" style="40"/>
    <col min="2" max="2" width="45.81640625" style="40" customWidth="1"/>
    <col min="3" max="3" width="15.1796875" style="40" customWidth="1"/>
    <col min="4" max="4" width="17.453125" style="40" customWidth="1"/>
    <col min="5" max="5" width="19.453125" style="40" customWidth="1"/>
    <col min="6" max="6" width="27.26953125" style="40" customWidth="1"/>
    <col min="7" max="7" width="11.453125" style="40"/>
    <col min="8" max="8" width="13.81640625" style="40" customWidth="1"/>
    <col min="9" max="9" width="13.54296875" style="40" customWidth="1"/>
    <col min="10" max="10" width="13.81640625" style="56" customWidth="1"/>
    <col min="11" max="11" width="18.54296875" style="40" customWidth="1"/>
    <col min="12" max="12" width="11.453125" style="40"/>
    <col min="13" max="13" width="25.81640625" style="40" customWidth="1"/>
    <col min="14" max="14" width="10" style="40" bestFit="1" customWidth="1"/>
    <col min="15" max="15" width="8.1796875" style="40" bestFit="1" customWidth="1"/>
    <col min="16" max="16384" width="11.453125" style="40"/>
  </cols>
  <sheetData>
    <row r="2" spans="2:11" ht="20.5" customHeight="1" x14ac:dyDescent="0.3"/>
    <row r="4" spans="2:11" ht="18" x14ac:dyDescent="0.3">
      <c r="B4" s="68" t="s">
        <v>0</v>
      </c>
      <c r="C4" s="68"/>
      <c r="D4" s="68"/>
      <c r="E4" s="68"/>
      <c r="F4" s="68"/>
      <c r="I4" s="68" t="s">
        <v>96</v>
      </c>
      <c r="J4" s="68"/>
      <c r="K4" s="68"/>
    </row>
    <row r="5" spans="2:11" ht="18" x14ac:dyDescent="0.3">
      <c r="B5" s="68"/>
      <c r="C5" s="68"/>
      <c r="D5" s="68"/>
      <c r="E5" s="68"/>
      <c r="F5" s="68"/>
      <c r="I5" s="31" t="s">
        <v>15</v>
      </c>
      <c r="J5" s="62" t="s">
        <v>75</v>
      </c>
      <c r="K5" s="31" t="s">
        <v>76</v>
      </c>
    </row>
    <row r="6" spans="2:11" ht="15.5" x14ac:dyDescent="0.3">
      <c r="B6" s="31" t="s">
        <v>94</v>
      </c>
      <c r="C6" s="31" t="s">
        <v>79</v>
      </c>
      <c r="D6" s="31" t="s">
        <v>80</v>
      </c>
      <c r="E6" s="31" t="s">
        <v>81</v>
      </c>
      <c r="F6" s="31"/>
      <c r="I6" s="31" t="s">
        <v>56</v>
      </c>
      <c r="J6" s="62">
        <v>31</v>
      </c>
      <c r="K6" s="31">
        <v>29</v>
      </c>
    </row>
    <row r="7" spans="2:11" ht="15.5" x14ac:dyDescent="0.3">
      <c r="B7" s="60" t="s">
        <v>1</v>
      </c>
      <c r="C7" s="31">
        <v>10</v>
      </c>
      <c r="D7" s="31">
        <v>4</v>
      </c>
      <c r="E7" s="31">
        <v>4</v>
      </c>
      <c r="F7" s="59"/>
      <c r="I7" s="31" t="s">
        <v>57</v>
      </c>
      <c r="J7" s="62">
        <v>11</v>
      </c>
      <c r="K7" s="31">
        <v>10</v>
      </c>
    </row>
    <row r="8" spans="2:11" ht="18" customHeight="1" x14ac:dyDescent="0.3">
      <c r="B8" s="61" t="s">
        <v>2</v>
      </c>
      <c r="C8" s="31">
        <v>1</v>
      </c>
      <c r="D8" s="31">
        <v>2</v>
      </c>
      <c r="E8" s="31">
        <v>2</v>
      </c>
      <c r="F8" s="59"/>
      <c r="I8" s="31" t="s">
        <v>58</v>
      </c>
      <c r="J8" s="62">
        <v>14</v>
      </c>
      <c r="K8" s="31">
        <v>15</v>
      </c>
    </row>
    <row r="9" spans="2:11" ht="15.5" x14ac:dyDescent="0.3">
      <c r="B9" s="61">
        <v>311</v>
      </c>
      <c r="C9" s="31">
        <v>0</v>
      </c>
      <c r="D9" s="31">
        <v>0</v>
      </c>
      <c r="E9" s="31">
        <v>0</v>
      </c>
      <c r="F9" s="59"/>
    </row>
    <row r="10" spans="2:11" ht="15.5" x14ac:dyDescent="0.3">
      <c r="B10" s="61" t="s">
        <v>3</v>
      </c>
      <c r="C10" s="31">
        <v>49</v>
      </c>
      <c r="D10" s="31">
        <v>15</v>
      </c>
      <c r="E10" s="31">
        <v>21</v>
      </c>
      <c r="F10" s="59"/>
    </row>
    <row r="11" spans="2:11" ht="15.5" x14ac:dyDescent="0.3">
      <c r="B11" s="61" t="s">
        <v>4</v>
      </c>
      <c r="C11" s="31">
        <v>0</v>
      </c>
      <c r="D11" s="31">
        <v>0</v>
      </c>
      <c r="E11" s="31">
        <v>2</v>
      </c>
      <c r="F11" s="59"/>
    </row>
    <row r="14" spans="2:11" ht="18.75" customHeight="1" x14ac:dyDescent="0.3">
      <c r="B14" s="68" t="s">
        <v>93</v>
      </c>
      <c r="C14" s="68"/>
      <c r="D14" s="68"/>
      <c r="E14" s="68"/>
      <c r="F14" s="68"/>
    </row>
    <row r="15" spans="2:11" ht="15.5" x14ac:dyDescent="0.3">
      <c r="B15" s="69" t="s">
        <v>95</v>
      </c>
      <c r="C15" s="69"/>
      <c r="D15" s="31" t="s">
        <v>79</v>
      </c>
      <c r="E15" s="31" t="s">
        <v>80</v>
      </c>
      <c r="F15" s="31" t="s">
        <v>81</v>
      </c>
    </row>
    <row r="16" spans="2:11" ht="48" customHeight="1" x14ac:dyDescent="0.3">
      <c r="B16" s="66" t="s">
        <v>63</v>
      </c>
      <c r="C16" s="66"/>
      <c r="D16" s="34">
        <v>31</v>
      </c>
      <c r="E16" s="34">
        <v>7</v>
      </c>
      <c r="F16" s="34">
        <v>6</v>
      </c>
    </row>
    <row r="17" spans="2:12" ht="36.75" customHeight="1" x14ac:dyDescent="0.3">
      <c r="B17" s="66" t="s">
        <v>64</v>
      </c>
      <c r="C17" s="66"/>
      <c r="D17" s="34">
        <v>8</v>
      </c>
      <c r="E17" s="34">
        <v>3</v>
      </c>
      <c r="F17" s="34">
        <v>2</v>
      </c>
    </row>
    <row r="18" spans="2:12" ht="36.75" customHeight="1" x14ac:dyDescent="0.3">
      <c r="B18" s="66" t="s">
        <v>65</v>
      </c>
      <c r="C18" s="66"/>
      <c r="D18" s="34">
        <v>12</v>
      </c>
      <c r="E18" s="34">
        <v>2</v>
      </c>
      <c r="F18" s="34">
        <v>1</v>
      </c>
    </row>
    <row r="19" spans="2:12" ht="36.75" customHeight="1" x14ac:dyDescent="0.3">
      <c r="B19" s="66" t="s">
        <v>66</v>
      </c>
      <c r="C19" s="66"/>
      <c r="D19" s="34">
        <v>0</v>
      </c>
      <c r="E19" s="34">
        <v>5</v>
      </c>
      <c r="F19" s="34">
        <v>0</v>
      </c>
    </row>
    <row r="20" spans="2:12" ht="36.75" customHeight="1" x14ac:dyDescent="0.3">
      <c r="B20" s="66" t="s">
        <v>67</v>
      </c>
      <c r="C20" s="66"/>
      <c r="D20" s="34">
        <v>0</v>
      </c>
      <c r="E20" s="34">
        <v>0</v>
      </c>
      <c r="F20" s="34">
        <v>12</v>
      </c>
    </row>
    <row r="21" spans="2:12" ht="36.75" customHeight="1" x14ac:dyDescent="0.3">
      <c r="B21" s="66" t="s">
        <v>5</v>
      </c>
      <c r="C21" s="66"/>
      <c r="D21" s="34">
        <v>1</v>
      </c>
      <c r="E21" s="34">
        <v>2</v>
      </c>
      <c r="F21" s="34">
        <v>2</v>
      </c>
    </row>
    <row r="22" spans="2:12" ht="37.5" customHeight="1" x14ac:dyDescent="0.3">
      <c r="B22" s="66" t="s">
        <v>6</v>
      </c>
      <c r="C22" s="66"/>
      <c r="D22" s="34">
        <v>0</v>
      </c>
      <c r="E22" s="34">
        <v>0</v>
      </c>
      <c r="F22" s="34">
        <v>0</v>
      </c>
    </row>
    <row r="23" spans="2:12" ht="37.5" customHeight="1" x14ac:dyDescent="0.3">
      <c r="B23" s="66" t="s">
        <v>7</v>
      </c>
      <c r="C23" s="66"/>
      <c r="D23" s="34">
        <v>0</v>
      </c>
      <c r="E23" s="34">
        <v>0</v>
      </c>
      <c r="F23" s="34">
        <v>2</v>
      </c>
    </row>
    <row r="24" spans="2:12" ht="37.5" customHeight="1" x14ac:dyDescent="0.3">
      <c r="B24" s="66" t="s">
        <v>8</v>
      </c>
      <c r="C24" s="66"/>
      <c r="D24" s="34">
        <v>6</v>
      </c>
      <c r="E24" s="34">
        <v>1</v>
      </c>
      <c r="F24" s="34">
        <v>2</v>
      </c>
    </row>
    <row r="25" spans="2:12" ht="37.5" customHeight="1" x14ac:dyDescent="0.3">
      <c r="B25" s="66" t="s">
        <v>9</v>
      </c>
      <c r="C25" s="66"/>
      <c r="D25" s="34">
        <v>2</v>
      </c>
      <c r="E25" s="34">
        <v>1</v>
      </c>
      <c r="F25" s="34">
        <v>2</v>
      </c>
    </row>
    <row r="26" spans="2:12" ht="37.5" customHeight="1" x14ac:dyDescent="0.3">
      <c r="B26" s="23"/>
      <c r="C26" s="23"/>
      <c r="D26" s="23"/>
      <c r="E26" s="23"/>
      <c r="F26" s="23"/>
      <c r="J26" s="63"/>
      <c r="K26" s="33"/>
      <c r="L26" s="33"/>
    </row>
    <row r="27" spans="2:12" ht="15.5" x14ac:dyDescent="0.35">
      <c r="J27" s="54"/>
      <c r="K27" s="54"/>
      <c r="L27" s="54"/>
    </row>
    <row r="30" spans="2:12" ht="18.75" customHeight="1" x14ac:dyDescent="0.3">
      <c r="J30" s="40"/>
    </row>
    <row r="31" spans="2:12" x14ac:dyDescent="0.3">
      <c r="J31" s="40"/>
    </row>
    <row r="32" spans="2:12" ht="15.5" customHeight="1" x14ac:dyDescent="0.3">
      <c r="J32" s="40"/>
    </row>
    <row r="33" spans="3:10" ht="15.5" x14ac:dyDescent="0.3">
      <c r="C33" s="35"/>
      <c r="D33" s="33"/>
      <c r="J33" s="40"/>
    </row>
    <row r="34" spans="3:10" x14ac:dyDescent="0.3">
      <c r="J34" s="40"/>
    </row>
    <row r="35" spans="3:10" x14ac:dyDescent="0.3">
      <c r="J35" s="40"/>
    </row>
    <row r="36" spans="3:10" x14ac:dyDescent="0.3">
      <c r="J36" s="40"/>
    </row>
    <row r="37" spans="3:10" x14ac:dyDescent="0.3">
      <c r="J37" s="40"/>
    </row>
    <row r="41" spans="3:10" x14ac:dyDescent="0.3">
      <c r="G41" s="40" t="s">
        <v>31</v>
      </c>
    </row>
  </sheetData>
  <mergeCells count="15">
    <mergeCell ref="B23:C23"/>
    <mergeCell ref="B24:C24"/>
    <mergeCell ref="B25:C25"/>
    <mergeCell ref="B20:C20"/>
    <mergeCell ref="B21:C21"/>
    <mergeCell ref="B22:C22"/>
    <mergeCell ref="B15:C15"/>
    <mergeCell ref="B16:C16"/>
    <mergeCell ref="B17:C17"/>
    <mergeCell ref="B18:C18"/>
    <mergeCell ref="I4:K4"/>
    <mergeCell ref="B14:F14"/>
    <mergeCell ref="B4:F4"/>
    <mergeCell ref="B5:F5"/>
    <mergeCell ref="B19:C19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Produccion</vt:lpstr>
      <vt:lpstr>Billete Electronico</vt:lpstr>
      <vt:lpstr>Sorteos</vt:lpstr>
      <vt:lpstr>Pago Premios</vt:lpstr>
      <vt:lpstr>Programas Asistenciales </vt:lpstr>
      <vt:lpstr>Certificaciones</vt:lpstr>
      <vt:lpstr>Libre Acceso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2024-04-12T17:13:01Z</dcterms:modified>
</cp:coreProperties>
</file>