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ThisWorkbook" defaultThemeVersion="124226"/>
  <xr:revisionPtr revIDLastSave="0" documentId="13_ncr:1_{190338E3-F520-4A4D-BF30-0B606AA9BBBF}" xr6:coauthVersionLast="47" xr6:coauthVersionMax="47" xr10:uidLastSave="{00000000-0000-0000-0000-000000000000}"/>
  <bookViews>
    <workbookView xWindow="-120" yWindow="-120" windowWidth="20730" windowHeight="1116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B.G. JULIO 22" sheetId="61" r:id="rId7"/>
  </sheets>
  <externalReferences>
    <externalReference r:id="rId8"/>
  </externalReferences>
  <definedNames>
    <definedName name="_xlnm.Print_Area" localSheetId="6">'B.G. JULIO 22'!$A$1:$D$47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61" l="1"/>
  <c r="C18" i="61"/>
  <c r="C27" i="61"/>
  <c r="C26" i="61"/>
  <c r="C14" i="61"/>
  <c r="C13" i="61"/>
  <c r="C12" i="61"/>
  <c r="C11" i="61"/>
  <c r="C10" i="61"/>
  <c r="C28" i="61" l="1"/>
  <c r="C29" i="61" l="1"/>
  <c r="C20" i="61"/>
  <c r="C33" i="61"/>
  <c r="C15" i="61"/>
  <c r="C22" i="61" l="1"/>
  <c r="C35" i="61"/>
  <c r="G29" i="61" l="1"/>
  <c r="C38" i="61"/>
  <c r="C40" i="61" s="1"/>
  <c r="C42" i="61" l="1"/>
  <c r="H41" i="61" s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<sst xmlns="http://schemas.openxmlformats.org/spreadsheetml/2006/main" count="205" uniqueCount="70">
  <si>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</si>
  <si>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</si>
  <si>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</si>
  <si>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</si>
  <si>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</si>
  <si>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</si>
  <si>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</si>
  <si>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</si>
  <si>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</si>
  <si>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</si>
  <si>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</si>
  <si>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</si>
  <si>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</si>
  <si>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</si>
  <si>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</si>
  <si>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</si>
  <si>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</si>
  <si>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</si>
  <si>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</si>
  <si>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</si>
  <si>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</si>
  <si>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</si>
  <si>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</si>
  <si>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</si>
  <si>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</si>
  <si>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</si>
  <si>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</si>
  <si>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</si>
  <si>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</si>
  <si>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</si>
  <si>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</si>
  <si>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</si>
  <si>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</si>
  <si>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</si>
  <si>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</si>
  <si>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</si>
  <si>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</si>
  <si>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</si>
  <si>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</si>
  <si>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</si>
  <si>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</si>
  <si>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</si>
  <si>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</si>
  <si>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</si>
  <si>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</si>
  <si>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</si>
  <si>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</si>
  <si>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</si>
  <si>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</si>
  <si>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</si>
  <si>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</si>
  <si>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</si>
  <si>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</si>
  <si>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</si>
  <si>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</si>
  <si>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RETENCIONES Y ACUMULACIONES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</si>
  <si>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</si>
  <si>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OTRAS CUENTAS POR PAGAR </t>
  </si>
  <si>
    <t xml:space="preserve"> </t>
  </si>
  <si>
    <t>NATALY PANIAGUA DE ROSARIO</t>
  </si>
  <si>
    <t xml:space="preserve">            Directora Financiera</t>
  </si>
  <si>
    <t xml:space="preserve">              GIZEL ALT.  RIVERA SOTO</t>
  </si>
  <si>
    <t xml:space="preserve">CUENTAS Y DOCUMENTOS POR COBRAR </t>
  </si>
  <si>
    <t xml:space="preserve">CUENTAS POR PAGAR A CORTO PLAZO PROVEEDORES Y SUPLIDORES </t>
  </si>
  <si>
    <t>PAGOS ANTICIPADOS</t>
  </si>
  <si>
    <t>PROPIEDAD, PLANTA Y EQUIPOS NETOS</t>
  </si>
  <si>
    <t>EXISTENCIA DE BIENES DE CONSUMO</t>
  </si>
  <si>
    <t>OTROS ACTIVOS CORRIENTES</t>
  </si>
  <si>
    <t xml:space="preserve">            Encargada de Contabilidad</t>
  </si>
  <si>
    <t>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</si>
</sst>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-* #,##0.00_-;\-* #,##0.00_-;_-* &quot;-&quot;??_-;_-@_-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165" fontId="10" fillId="0" borderId="0" xfId="1" applyFont="1"/>
    <xf numFmtId="165" fontId="10" fillId="2" borderId="0" xfId="1" applyFont="1" applyFill="1"/>
    <xf numFmtId="165" fontId="11" fillId="0" borderId="0" xfId="1" applyFont="1"/>
    <xf numFmtId="165" fontId="9" fillId="0" borderId="0" xfId="1" applyFont="1"/>
    <xf numFmtId="165" fontId="10" fillId="0" borderId="0" xfId="0" applyNumberFormat="1" applyFont="1"/>
    <xf numFmtId="165" fontId="10" fillId="0" borderId="2" xfId="1" applyFont="1" applyBorder="1"/>
    <xf numFmtId="165" fontId="9" fillId="0" borderId="1" xfId="1" applyFont="1" applyBorder="1"/>
    <xf numFmtId="165" fontId="12" fillId="0" borderId="0" xfId="1" applyFont="1"/>
    <xf numFmtId="165" fontId="9" fillId="0" borderId="0" xfId="1" applyFont="1" applyBorder="1"/>
    <xf numFmtId="165" fontId="9" fillId="0" borderId="0" xfId="0" applyNumberFormat="1" applyFont="1"/>
    <xf numFmtId="43" fontId="10" fillId="0" borderId="0" xfId="0" applyNumberFormat="1" applyFont="1"/>
    <xf numFmtId="166" fontId="10" fillId="0" borderId="0" xfId="0" applyNumberFormat="1" applyFont="1"/>
    <xf numFmtId="165" fontId="9" fillId="0" borderId="4" xfId="1" applyFont="1" applyBorder="1"/>
    <xf numFmtId="9" fontId="10" fillId="0" borderId="0" xfId="2" applyFont="1"/>
    <xf numFmtId="165" fontId="8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Comma 2" xfId="4" xr:uid="{00000000-0005-0000-0000-000000000000}"/>
    <cellStyle name="Millares" xfId="1" builtinId="3"/>
    <cellStyle name="Millares 2" xfId="3" xr:uid="{00000000-0005-0000-0000-000002000000}"/>
    <cellStyle name="Millares 3" xfId="5" xr:uid="{00000000-0005-0000-0000-000003000000}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36673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F07DC1C8-A122-4681-82AF-94C9055839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48" y="304994"/>
          <a:ext cx="1366739" cy="10047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242985</xdr:colOff>
      <xdr:row>0</xdr:row>
      <xdr:rowOff>97193</xdr:rowOff>
    </xdr:from>
    <xdr:to>
      <xdr:col>1</xdr:col>
      <xdr:colOff>1467627</xdr:colOff>
      <xdr:row>3</xdr:row>
      <xdr:rowOff>250956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19F0FE0E-CCF6-44F2-9903-241E45B8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835" y="97193"/>
          <a:ext cx="1224642" cy="10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%20ESTADO%20DE%20RESULTADOS%20y%20CUENTAS%20POR%20PAGAR%202022%20(1)%20julio%20grs%206-6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ANZA JULIO"/>
      <sheetName val="B.G. JULIO 22"/>
      <sheetName val="E.R. JULIO  22"/>
      <sheetName val="antiguedad de saldos"/>
      <sheetName val="CXP PROVEEDORES JULIO 22"/>
      <sheetName val="CXP PROVEEDORES JULIO 22 (2)"/>
      <sheetName val="RETY ACUM POR PAGAR (2)"/>
      <sheetName val="BAL. PASIVOS JULIO 22"/>
      <sheetName val="mov. cta pasivos"/>
      <sheetName val="CTAS PAGADAS 22"/>
      <sheetName val="CUENTAS POR PAGAR PROVEEDOR (2)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>
            <v>1365167835.0799999</v>
          </cell>
        </row>
        <row r="33">
          <cell r="C33">
            <v>770868</v>
          </cell>
        </row>
        <row r="50">
          <cell r="C50">
            <v>1519137848.28</v>
          </cell>
        </row>
        <row r="949">
          <cell r="C949">
            <v>31946934.309999999</v>
          </cell>
        </row>
        <row r="961">
          <cell r="C961">
            <v>3443951.73</v>
          </cell>
        </row>
        <row r="964">
          <cell r="C964">
            <v>117043247.13</v>
          </cell>
        </row>
        <row r="967">
          <cell r="C967">
            <v>8734368.7799999993</v>
          </cell>
        </row>
        <row r="971">
          <cell r="C971">
            <v>2717236.56</v>
          </cell>
        </row>
        <row r="975">
          <cell r="C975">
            <v>595988486.72000003</v>
          </cell>
        </row>
        <row r="1054">
          <cell r="C1054">
            <v>857641.06</v>
          </cell>
        </row>
        <row r="1060">
          <cell r="D1060">
            <v>-342153471.01599997</v>
          </cell>
        </row>
        <row r="1283">
          <cell r="D1283">
            <v>-56277273.365999997</v>
          </cell>
        </row>
      </sheetData>
      <sheetData sheetId="7"/>
      <sheetData sheetId="8"/>
      <sheetData sheetId="9"/>
      <sheetData sheetId="10">
        <row r="305">
          <cell r="I305">
            <v>92321687.849999979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44" t="s">
        <v>46</v>
      </c>
      <c r="C2" s="44"/>
    </row>
    <row r="3" spans="2:6" ht="18.75" x14ac:dyDescent="0.3">
      <c r="B3" s="44" t="s">
        <v>45</v>
      </c>
      <c r="C3" s="44"/>
    </row>
    <row r="4" spans="2:6" ht="18.75" x14ac:dyDescent="0.3">
      <c r="B4" s="44" t="s">
        <v>19</v>
      </c>
      <c r="C4" s="44"/>
    </row>
    <row r="5" spans="2:6" ht="18.75" x14ac:dyDescent="0.3">
      <c r="B5" s="44" t="s">
        <v>50</v>
      </c>
      <c r="C5" s="44"/>
    </row>
    <row r="6" spans="2:6" ht="18.75" x14ac:dyDescent="0.3">
      <c r="B6" s="44" t="s">
        <v>20</v>
      </c>
      <c r="C6" s="44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44" t="s">
        <v>46</v>
      </c>
      <c r="B2" s="44"/>
      <c r="C2" s="44"/>
      <c r="D2" s="44"/>
    </row>
    <row r="3" spans="1:7" ht="15.75" x14ac:dyDescent="0.25">
      <c r="A3" s="45" t="s">
        <v>45</v>
      </c>
      <c r="B3" s="45"/>
      <c r="C3" s="45"/>
      <c r="D3" s="45"/>
      <c r="E3" s="14"/>
    </row>
    <row r="4" spans="1:7" ht="15.75" x14ac:dyDescent="0.25">
      <c r="A4" s="45" t="s">
        <v>44</v>
      </c>
      <c r="B4" s="45"/>
      <c r="C4" s="45"/>
      <c r="D4" s="45"/>
      <c r="E4" s="14"/>
      <c r="F4" s="14"/>
      <c r="G4" s="14"/>
    </row>
    <row r="5" spans="1:7" ht="15.75" x14ac:dyDescent="0.25">
      <c r="A5" s="45" t="s">
        <v>52</v>
      </c>
      <c r="B5" s="45"/>
      <c r="C5" s="45"/>
      <c r="D5" s="45"/>
      <c r="E5" s="14"/>
      <c r="F5" s="14"/>
      <c r="G5" s="14"/>
    </row>
    <row r="6" spans="1:7" ht="15.75" x14ac:dyDescent="0.25">
      <c r="A6" s="45" t="s">
        <v>20</v>
      </c>
      <c r="B6" s="45"/>
      <c r="C6" s="45"/>
      <c r="D6" s="45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44" t="s">
        <v>19</v>
      </c>
      <c r="C3" s="44"/>
    </row>
    <row r="4" spans="2:6" ht="18.75" x14ac:dyDescent="0.3">
      <c r="B4" s="44" t="s">
        <v>51</v>
      </c>
      <c r="C4" s="44"/>
    </row>
    <row r="5" spans="2:6" ht="18.75" x14ac:dyDescent="0.3">
      <c r="B5" s="44" t="s">
        <v>20</v>
      </c>
      <c r="C5" s="44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46" t="s">
        <v>46</v>
      </c>
      <c r="B2" s="46"/>
      <c r="C2" s="46"/>
      <c r="D2" s="46"/>
    </row>
    <row r="3" spans="1:7" ht="15.75" x14ac:dyDescent="0.25">
      <c r="A3" s="45" t="s">
        <v>45</v>
      </c>
      <c r="B3" s="45"/>
      <c r="C3" s="45"/>
      <c r="D3" s="45"/>
      <c r="E3" s="14"/>
    </row>
    <row r="4" spans="1:7" ht="15.75" x14ac:dyDescent="0.25">
      <c r="A4" s="45" t="s">
        <v>44</v>
      </c>
      <c r="B4" s="45"/>
      <c r="C4" s="45"/>
      <c r="D4" s="45"/>
      <c r="E4" s="14"/>
      <c r="F4" s="14"/>
      <c r="G4" s="14"/>
    </row>
    <row r="5" spans="1:7" ht="15.75" x14ac:dyDescent="0.25">
      <c r="A5" s="45" t="s">
        <v>53</v>
      </c>
      <c r="B5" s="45"/>
      <c r="C5" s="45"/>
      <c r="D5" s="45"/>
      <c r="E5" s="14"/>
      <c r="F5" s="14"/>
      <c r="G5" s="14"/>
    </row>
    <row r="6" spans="1:7" ht="15.75" x14ac:dyDescent="0.25">
      <c r="A6" s="45" t="s">
        <v>20</v>
      </c>
      <c r="B6" s="45"/>
      <c r="C6" s="45"/>
      <c r="D6" s="45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44" t="s">
        <v>19</v>
      </c>
      <c r="C3" s="44"/>
    </row>
    <row r="4" spans="2:6" ht="18.75" x14ac:dyDescent="0.3">
      <c r="B4" s="44" t="s">
        <v>54</v>
      </c>
      <c r="C4" s="44"/>
    </row>
    <row r="5" spans="2:6" ht="18.75" x14ac:dyDescent="0.3">
      <c r="B5" s="44" t="s">
        <v>20</v>
      </c>
      <c r="C5" s="44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1766-DFFD-46B9-B1FB-3546C9C3819F}">
  <dimension ref="A2:I49"/>
  <sheetViews>
    <sheetView showGridLines="0" tabSelected="1" topLeftCell="B31" zoomScale="98" zoomScaleNormal="98" workbookViewId="0">
      <selection activeCell="C39" sqref="C39"/>
    </sheetView>
  </sheetViews>
  <sheetFormatPr baseColWidth="10" defaultColWidth="9.140625" defaultRowHeight="23.25" x14ac:dyDescent="0.35"/>
  <cols>
    <col min="1" max="1" width="16.28515625" style="26" customWidth="1"/>
    <col min="2" max="2" width="80" style="26" customWidth="1"/>
    <col min="3" max="3" width="38.28515625" style="26" customWidth="1"/>
    <col min="4" max="4" width="12.5703125" style="26" customWidth="1"/>
    <col min="5" max="5" width="21" style="26" bestFit="1" customWidth="1"/>
    <col min="6" max="6" width="27.85546875" style="26" bestFit="1" customWidth="1"/>
    <col min="7" max="7" width="28.28515625" style="26" bestFit="1" customWidth="1"/>
    <col min="8" max="8" width="16.42578125" style="26" bestFit="1" customWidth="1"/>
    <col min="9" max="16384" width="9.140625" style="26"/>
  </cols>
  <sheetData>
    <row r="2" spans="2:7" x14ac:dyDescent="0.35">
      <c r="B2" s="49" t="s">
        <v>46</v>
      </c>
      <c r="C2" s="49"/>
      <c r="D2" s="43"/>
    </row>
    <row r="3" spans="2:7" x14ac:dyDescent="0.35">
      <c r="B3" s="49" t="s">
        <v>45</v>
      </c>
      <c r="C3" s="49"/>
    </row>
    <row r="4" spans="2:7" x14ac:dyDescent="0.35">
      <c r="B4" s="49" t="s">
        <v>19</v>
      </c>
      <c r="C4" s="49"/>
    </row>
    <row r="5" spans="2:7" x14ac:dyDescent="0.35">
      <c r="B5" s="49" t="s">
        <v>69</v>
      </c>
      <c r="C5" s="49"/>
    </row>
    <row r="6" spans="2:7" x14ac:dyDescent="0.35">
      <c r="B6" s="49" t="s">
        <v>20</v>
      </c>
      <c r="C6" s="49"/>
    </row>
    <row r="8" spans="2:7" x14ac:dyDescent="0.35">
      <c r="B8" s="27" t="s">
        <v>0</v>
      </c>
    </row>
    <row r="9" spans="2:7" x14ac:dyDescent="0.35">
      <c r="B9" s="27" t="s">
        <v>1</v>
      </c>
      <c r="C9" s="28"/>
    </row>
    <row r="10" spans="2:7" x14ac:dyDescent="0.35">
      <c r="B10" s="26" t="s">
        <v>24</v>
      </c>
      <c r="C10" s="29">
        <f>+'[1]BALANZA JULIO'!C11</f>
        <v>1365167835.0799999</v>
      </c>
      <c r="F10" s="41"/>
    </row>
    <row r="11" spans="2:7" x14ac:dyDescent="0.35">
      <c r="B11" s="26" t="s">
        <v>62</v>
      </c>
      <c r="C11" s="28">
        <f>+'[1]BALANZA JULIO'!C33+'[1]BALANZA JULIO'!C50+'[1]BALANZA JULIO'!C949</f>
        <v>1551855650.5899999</v>
      </c>
      <c r="F11" s="41"/>
    </row>
    <row r="12" spans="2:7" x14ac:dyDescent="0.35">
      <c r="B12" s="26" t="s">
        <v>66</v>
      </c>
      <c r="C12" s="28">
        <f>+'[1]BALANZA JULIO'!C961+'[1]BALANZA JULIO'!C967</f>
        <v>12178320.51</v>
      </c>
      <c r="F12" s="41"/>
    </row>
    <row r="13" spans="2:7" x14ac:dyDescent="0.35">
      <c r="B13" s="26" t="s">
        <v>67</v>
      </c>
      <c r="C13" s="28">
        <f>+'[1]BALANZA JULIO'!C964</f>
        <v>117043247.13</v>
      </c>
      <c r="F13" s="41"/>
    </row>
    <row r="14" spans="2:7" x14ac:dyDescent="0.35">
      <c r="B14" s="26" t="s">
        <v>64</v>
      </c>
      <c r="C14" s="30">
        <f>+'[1]BALANZA JULIO'!C971</f>
        <v>2717236.56</v>
      </c>
      <c r="F14" s="41"/>
    </row>
    <row r="15" spans="2:7" x14ac:dyDescent="0.35">
      <c r="B15" s="27" t="s">
        <v>2</v>
      </c>
      <c r="C15" s="31">
        <f>SUM(C10:C14)</f>
        <v>3048962289.8700004</v>
      </c>
      <c r="F15" s="32"/>
      <c r="G15" s="32"/>
    </row>
    <row r="16" spans="2:7" x14ac:dyDescent="0.35">
      <c r="C16" s="28"/>
    </row>
    <row r="17" spans="2:7" x14ac:dyDescent="0.35">
      <c r="B17" s="27" t="s">
        <v>3</v>
      </c>
      <c r="C17" s="28"/>
    </row>
    <row r="18" spans="2:7" x14ac:dyDescent="0.35">
      <c r="B18" s="26" t="s">
        <v>65</v>
      </c>
      <c r="C18" s="28">
        <f>+'[1]BALANZA JULIO'!C975</f>
        <v>595988486.72000003</v>
      </c>
    </row>
    <row r="19" spans="2:7" x14ac:dyDescent="0.35">
      <c r="B19" s="26" t="s">
        <v>26</v>
      </c>
      <c r="C19" s="33">
        <f>+'[1]BALANZA JULIO'!C1054</f>
        <v>857641.06</v>
      </c>
      <c r="F19" s="28"/>
    </row>
    <row r="20" spans="2:7" x14ac:dyDescent="0.35">
      <c r="B20" s="27" t="s">
        <v>4</v>
      </c>
      <c r="C20" s="31">
        <f>SUM(C18:C19)</f>
        <v>596846127.77999997</v>
      </c>
    </row>
    <row r="21" spans="2:7" x14ac:dyDescent="0.35">
      <c r="C21" s="28"/>
    </row>
    <row r="22" spans="2:7" ht="24" thickBot="1" x14ac:dyDescent="0.4">
      <c r="B22" s="27" t="s">
        <v>5</v>
      </c>
      <c r="C22" s="34">
        <f>+C20+C15</f>
        <v>3645808417.6500006</v>
      </c>
      <c r="E22" s="38"/>
      <c r="F22" s="32"/>
    </row>
    <row r="23" spans="2:7" ht="24" thickTop="1" x14ac:dyDescent="0.35">
      <c r="C23" s="28"/>
    </row>
    <row r="24" spans="2:7" x14ac:dyDescent="0.35">
      <c r="B24" s="27" t="s">
        <v>6</v>
      </c>
      <c r="C24" s="28"/>
    </row>
    <row r="25" spans="2:7" x14ac:dyDescent="0.35">
      <c r="B25" s="27" t="s">
        <v>7</v>
      </c>
      <c r="C25" s="28"/>
    </row>
    <row r="26" spans="2:7" x14ac:dyDescent="0.35">
      <c r="B26" s="26" t="s">
        <v>63</v>
      </c>
      <c r="C26" s="28">
        <f>+'[1]CXP PROVEEDORES JULIO 22'!I305</f>
        <v>92321687.849999979</v>
      </c>
    </row>
    <row r="27" spans="2:7" x14ac:dyDescent="0.35">
      <c r="B27" s="26" t="s">
        <v>55</v>
      </c>
      <c r="C27" s="28">
        <f>-'[1]BALANZA JULIO'!D1283</f>
        <v>56277273.365999997</v>
      </c>
    </row>
    <row r="28" spans="2:7" x14ac:dyDescent="0.35">
      <c r="B28" s="26" t="s">
        <v>57</v>
      </c>
      <c r="C28" s="33">
        <f>-C27-C26-'[1]BALANZA JULIO'!D1060</f>
        <v>193554509.80000001</v>
      </c>
    </row>
    <row r="29" spans="2:7" ht="24" thickBot="1" x14ac:dyDescent="0.4">
      <c r="B29" s="27" t="s">
        <v>10</v>
      </c>
      <c r="C29" s="40">
        <f>SUM(C26:C28)</f>
        <v>342153471.01599997</v>
      </c>
      <c r="E29" s="42"/>
      <c r="F29" s="41"/>
      <c r="G29" s="41">
        <f t="shared" ref="G29" si="0">+D29/$C$22</f>
        <v>0</v>
      </c>
    </row>
    <row r="30" spans="2:7" x14ac:dyDescent="0.35">
      <c r="C30" s="28"/>
    </row>
    <row r="31" spans="2:7" x14ac:dyDescent="0.35">
      <c r="B31" s="27" t="s">
        <v>11</v>
      </c>
      <c r="C31" s="28"/>
    </row>
    <row r="32" spans="2:7" ht="27.75" x14ac:dyDescent="0.65">
      <c r="B32" s="26" t="s">
        <v>12</v>
      </c>
      <c r="C32" s="35">
        <v>0</v>
      </c>
    </row>
    <row r="33" spans="1:9" x14ac:dyDescent="0.35">
      <c r="B33" s="27" t="s">
        <v>13</v>
      </c>
      <c r="C33" s="36">
        <f>SUM(C32)</f>
        <v>0</v>
      </c>
    </row>
    <row r="34" spans="1:9" x14ac:dyDescent="0.35">
      <c r="B34" s="27"/>
      <c r="C34" s="36"/>
    </row>
    <row r="35" spans="1:9" ht="20.25" customHeight="1" thickBot="1" x14ac:dyDescent="0.4">
      <c r="B35" s="27" t="s">
        <v>14</v>
      </c>
      <c r="C35" s="34">
        <f>+C33+C29</f>
        <v>342153471.01599997</v>
      </c>
      <c r="G35" s="32"/>
    </row>
    <row r="36" spans="1:9" ht="24" thickTop="1" x14ac:dyDescent="0.35">
      <c r="C36" s="28"/>
    </row>
    <row r="37" spans="1:9" x14ac:dyDescent="0.35">
      <c r="B37" s="27" t="s">
        <v>15</v>
      </c>
      <c r="C37" s="28"/>
    </row>
    <row r="38" spans="1:9" x14ac:dyDescent="0.35">
      <c r="B38" s="26" t="s">
        <v>15</v>
      </c>
      <c r="C38" s="28">
        <f>+C22-C35-C39</f>
        <v>3267406787.8340006</v>
      </c>
      <c r="I38" s="26" t="s">
        <v>56</v>
      </c>
    </row>
    <row r="39" spans="1:9" ht="27.75" x14ac:dyDescent="0.65">
      <c r="B39" s="26" t="s">
        <v>16</v>
      </c>
      <c r="C39" s="35">
        <v>36248158.79999999</v>
      </c>
      <c r="D39" s="28"/>
    </row>
    <row r="40" spans="1:9" x14ac:dyDescent="0.35">
      <c r="B40" s="27" t="s">
        <v>17</v>
      </c>
      <c r="C40" s="37">
        <f>SUM(C38:C39)</f>
        <v>3303654946.6340008</v>
      </c>
      <c r="F40" s="41"/>
      <c r="H40" s="39"/>
    </row>
    <row r="41" spans="1:9" x14ac:dyDescent="0.35">
      <c r="C41" s="28"/>
      <c r="H41" s="38">
        <f>+C22-C42</f>
        <v>0</v>
      </c>
    </row>
    <row r="42" spans="1:9" ht="24" thickBot="1" x14ac:dyDescent="0.4">
      <c r="B42" s="27" t="s">
        <v>18</v>
      </c>
      <c r="C42" s="34">
        <f>+C35+C40</f>
        <v>3645808417.6500006</v>
      </c>
      <c r="F42" s="28"/>
    </row>
    <row r="43" spans="1:9" ht="24" thickTop="1" x14ac:dyDescent="0.35">
      <c r="C43" s="28"/>
      <c r="F43" s="28"/>
    </row>
    <row r="44" spans="1:9" ht="54" customHeight="1" x14ac:dyDescent="0.65">
      <c r="C44" s="28"/>
      <c r="F44" s="35"/>
    </row>
    <row r="45" spans="1:9" x14ac:dyDescent="0.35">
      <c r="A45" s="50" t="s">
        <v>61</v>
      </c>
      <c r="B45" s="50"/>
      <c r="C45" s="50" t="s">
        <v>59</v>
      </c>
      <c r="D45" s="50"/>
      <c r="E45" s="50"/>
      <c r="F45" s="37"/>
    </row>
    <row r="46" spans="1:9" x14ac:dyDescent="0.35">
      <c r="A46" s="47" t="s">
        <v>68</v>
      </c>
      <c r="B46" s="47"/>
      <c r="C46" s="48" t="s">
        <v>60</v>
      </c>
      <c r="D46" s="48"/>
      <c r="E46" s="48"/>
    </row>
    <row r="49" spans="3:3" x14ac:dyDescent="0.35">
      <c r="C49" s="26" t="s">
        <v>58</v>
      </c>
    </row>
  </sheetData>
  <mergeCells count="9">
    <mergeCell ref="A46:B46"/>
    <mergeCell ref="C46:E46"/>
    <mergeCell ref="B2:C2"/>
    <mergeCell ref="B3:C3"/>
    <mergeCell ref="B4:C4"/>
    <mergeCell ref="B5:C5"/>
    <mergeCell ref="B6:C6"/>
    <mergeCell ref="A45:B45"/>
    <mergeCell ref="C45:E45"/>
  </mergeCells>
  <pageMargins left="0.59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B.G. JULIO 22</vt:lpstr>
      <vt:lpstr>'B.G. JULIO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2022-08-04T15:13:48Z</dcterms:modified>
</cp:coreProperties>
</file>