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reynoso\Desktop\Mayo 2023\"/>
    </mc:Choice>
  </mc:AlternateContent>
  <xr:revisionPtr revIDLastSave="0" documentId="8_{3081994C-C85D-4A6A-AE91-A588379E361D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P01" sheetId="1" r:id="rId1"/>
    <sheet name="P02" sheetId="2" r:id="rId2"/>
    <sheet name="P0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92" i="3" l="1"/>
  <c r="B92" i="3"/>
  <c r="N91" i="3"/>
  <c r="D90" i="3"/>
  <c r="D89" i="3" s="1"/>
  <c r="C90" i="3"/>
  <c r="C89" i="3" s="1"/>
  <c r="N89" i="3" s="1"/>
  <c r="N88" i="3"/>
  <c r="D87" i="3"/>
  <c r="D86" i="3" s="1"/>
  <c r="D85" i="3" s="1"/>
  <c r="D84" i="3" s="1"/>
  <c r="C87" i="3"/>
  <c r="C86" i="3" s="1"/>
  <c r="N83" i="3"/>
  <c r="D82" i="3"/>
  <c r="C82" i="3"/>
  <c r="C81" i="3" s="1"/>
  <c r="C80" i="3" s="1"/>
  <c r="N78" i="3"/>
  <c r="D77" i="3"/>
  <c r="D76" i="3" s="1"/>
  <c r="C77" i="3"/>
  <c r="N77" i="3" s="1"/>
  <c r="N73" i="3"/>
  <c r="N72" i="3"/>
  <c r="D71" i="3"/>
  <c r="D70" i="3" s="1"/>
  <c r="D69" i="3" s="1"/>
  <c r="C71" i="3"/>
  <c r="C70" i="3" s="1"/>
  <c r="N68" i="3"/>
  <c r="N67" i="3"/>
  <c r="D66" i="3"/>
  <c r="C66" i="3"/>
  <c r="N66" i="3" s="1"/>
  <c r="D65" i="3"/>
  <c r="D64" i="3" s="1"/>
  <c r="D63" i="3" s="1"/>
  <c r="N62" i="3"/>
  <c r="D61" i="3"/>
  <c r="C61" i="3"/>
  <c r="N60" i="3"/>
  <c r="N58" i="3"/>
  <c r="D57" i="3"/>
  <c r="N57" i="3" s="1"/>
  <c r="C57" i="3"/>
  <c r="N56" i="3"/>
  <c r="N55" i="3"/>
  <c r="N54" i="3"/>
  <c r="D53" i="3"/>
  <c r="C53" i="3"/>
  <c r="N50" i="3"/>
  <c r="N49" i="3"/>
  <c r="N48" i="3"/>
  <c r="D48" i="3"/>
  <c r="C48" i="3"/>
  <c r="C47" i="3" s="1"/>
  <c r="D47" i="3"/>
  <c r="D46" i="3" s="1"/>
  <c r="N44" i="3"/>
  <c r="D43" i="3"/>
  <c r="C43" i="3"/>
  <c r="N43" i="3" s="1"/>
  <c r="N42" i="3"/>
  <c r="N41" i="3"/>
  <c r="N40" i="3"/>
  <c r="N39" i="3"/>
  <c r="N38" i="3"/>
  <c r="D38" i="3"/>
  <c r="C38" i="3"/>
  <c r="N37" i="3"/>
  <c r="N36" i="3"/>
  <c r="N35" i="3"/>
  <c r="N34" i="3"/>
  <c r="N33" i="3"/>
  <c r="N32" i="3"/>
  <c r="N31" i="3"/>
  <c r="N30" i="3"/>
  <c r="D29" i="3"/>
  <c r="C29" i="3"/>
  <c r="N28" i="3"/>
  <c r="N27" i="3"/>
  <c r="N26" i="3"/>
  <c r="N25" i="3"/>
  <c r="N24" i="3"/>
  <c r="N23" i="3"/>
  <c r="N22" i="3"/>
  <c r="N21" i="3"/>
  <c r="N20" i="3"/>
  <c r="D19" i="3"/>
  <c r="C19" i="3"/>
  <c r="N18" i="3"/>
  <c r="N17" i="3"/>
  <c r="N16" i="3"/>
  <c r="N15" i="3"/>
  <c r="D14" i="3"/>
  <c r="D13" i="3" s="1"/>
  <c r="D12" i="3" s="1"/>
  <c r="C14" i="3"/>
  <c r="N11" i="3"/>
  <c r="N10" i="3"/>
  <c r="D9" i="3"/>
  <c r="D8" i="3" s="1"/>
  <c r="D7" i="3" s="1"/>
  <c r="C9" i="3"/>
  <c r="P45" i="2"/>
  <c r="G44" i="2"/>
  <c r="F44" i="2"/>
  <c r="P44" i="2" s="1"/>
  <c r="E44" i="2"/>
  <c r="P43" i="2"/>
  <c r="F42" i="2"/>
  <c r="P42" i="2" s="1"/>
  <c r="G41" i="2"/>
  <c r="G46" i="2" s="1"/>
  <c r="P40" i="2"/>
  <c r="G39" i="2"/>
  <c r="P39" i="2" s="1"/>
  <c r="F39" i="2"/>
  <c r="P38" i="2"/>
  <c r="P37" i="2"/>
  <c r="P36" i="2"/>
  <c r="P35" i="2"/>
  <c r="P34" i="2"/>
  <c r="G33" i="2"/>
  <c r="F33" i="2"/>
  <c r="E33" i="2"/>
  <c r="P33" i="2" s="1"/>
  <c r="P32" i="2"/>
  <c r="G31" i="2"/>
  <c r="F31" i="2"/>
  <c r="P31" i="2" s="1"/>
  <c r="E31" i="2"/>
  <c r="P30" i="2"/>
  <c r="P29" i="2"/>
  <c r="P28" i="2"/>
  <c r="P27" i="2"/>
  <c r="P26" i="2"/>
  <c r="P25" i="2"/>
  <c r="P24" i="2"/>
  <c r="P23" i="2"/>
  <c r="G22" i="2"/>
  <c r="F22" i="2"/>
  <c r="E22" i="2"/>
  <c r="P22" i="2" s="1"/>
  <c r="P21" i="2"/>
  <c r="P20" i="2"/>
  <c r="P19" i="2"/>
  <c r="P18" i="2"/>
  <c r="P17" i="2"/>
  <c r="P16" i="2"/>
  <c r="P15" i="2"/>
  <c r="P14" i="2"/>
  <c r="P13" i="2"/>
  <c r="G12" i="2"/>
  <c r="F12" i="2"/>
  <c r="E12" i="2"/>
  <c r="P12" i="2" s="1"/>
  <c r="P11" i="2"/>
  <c r="P10" i="2"/>
  <c r="P9" i="2"/>
  <c r="P8" i="2"/>
  <c r="P7" i="2" s="1"/>
  <c r="G7" i="2"/>
  <c r="F7" i="2"/>
  <c r="E7" i="2"/>
  <c r="G6" i="2"/>
  <c r="F6" i="2"/>
  <c r="D6" i="2"/>
  <c r="D6" i="3" l="1"/>
  <c r="N29" i="3"/>
  <c r="C76" i="3"/>
  <c r="C75" i="3" s="1"/>
  <c r="C74" i="3" s="1"/>
  <c r="N82" i="3"/>
  <c r="N19" i="3"/>
  <c r="N53" i="3"/>
  <c r="N9" i="3"/>
  <c r="N14" i="3"/>
  <c r="D52" i="3"/>
  <c r="D51" i="3" s="1"/>
  <c r="N61" i="3"/>
  <c r="C79" i="3"/>
  <c r="N86" i="3"/>
  <c r="C85" i="3"/>
  <c r="D45" i="3"/>
  <c r="N70" i="3"/>
  <c r="C69" i="3"/>
  <c r="N69" i="3" s="1"/>
  <c r="N47" i="3"/>
  <c r="C46" i="3"/>
  <c r="C13" i="3"/>
  <c r="N90" i="3"/>
  <c r="C8" i="3"/>
  <c r="C52" i="3"/>
  <c r="C65" i="3"/>
  <c r="N71" i="3"/>
  <c r="N87" i="3"/>
  <c r="D75" i="3"/>
  <c r="D74" i="3" s="1"/>
  <c r="N74" i="3" s="1"/>
  <c r="D81" i="3"/>
  <c r="D80" i="3" s="1"/>
  <c r="D79" i="3" s="1"/>
  <c r="P6" i="2"/>
  <c r="F41" i="2"/>
  <c r="E6" i="2"/>
  <c r="E46" i="2" s="1"/>
  <c r="N75" i="3" l="1"/>
  <c r="N76" i="3"/>
  <c r="C7" i="3"/>
  <c r="N8" i="3"/>
  <c r="N79" i="3"/>
  <c r="D92" i="3"/>
  <c r="N80" i="3"/>
  <c r="C64" i="3"/>
  <c r="N65" i="3"/>
  <c r="N13" i="3"/>
  <c r="C12" i="3"/>
  <c r="N12" i="3" s="1"/>
  <c r="C84" i="3"/>
  <c r="N85" i="3"/>
  <c r="N81" i="3"/>
  <c r="C51" i="3"/>
  <c r="N51" i="3" s="1"/>
  <c r="N52" i="3"/>
  <c r="N46" i="3"/>
  <c r="P41" i="2"/>
  <c r="P46" i="2" s="1"/>
  <c r="F46" i="2"/>
  <c r="N84" i="3" l="1"/>
  <c r="N64" i="3"/>
  <c r="C63" i="3"/>
  <c r="N63" i="3" s="1"/>
  <c r="N7" i="3"/>
  <c r="C6" i="3"/>
  <c r="N6" i="3" s="1"/>
  <c r="C45" i="3"/>
  <c r="N45" i="3" s="1"/>
  <c r="N92" i="3" l="1"/>
  <c r="C92" i="3"/>
</calcChain>
</file>

<file path=xl/sharedStrings.xml><?xml version="1.0" encoding="utf-8"?>
<sst xmlns="http://schemas.openxmlformats.org/spreadsheetml/2006/main" count="207" uniqueCount="103">
  <si>
    <t>Total General</t>
  </si>
  <si>
    <t>2-GASTOS</t>
  </si>
  <si>
    <t>2.1-REMUNERACIONES Y CONTRIBUCIONES</t>
  </si>
  <si>
    <t>2.1.1-REMUNERACIONES</t>
  </si>
  <si>
    <t>2.1.2-SOBRESUELDOS</t>
  </si>
  <si>
    <t>2.1.3-DIETAS Y GASTOS DE REPRESENTACIÓN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</si>
  <si>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</si>
  <si>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</si>
  <si>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</si>
  <si>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</si>
  <si>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</si>
  <si>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</si>
  <si>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</si>
  <si>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</si>
  <si>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</si>
  <si>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</si>
  <si>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2.2.9-OTRAS CONTRATACIONES DE SERVICIOS</t>
  </si>
  <si>
    <t>2.3-MATERIALES Y SUMINISTROS</t>
  </si>
  <si>
    <t>2.3.1-ALIMENTOS Y PRODUCTOS AGROFORESTALES</t>
  </si>
  <si>
    <t>2.3.2-TEXTILES Y VESTUARIOS</t>
  </si>
  <si>
    <t>2.3.4-PRODUCTOS FARMACÉUTICOS</t>
  </si>
  <si>
    <t>2.3.6-PRODUCTOS DE MINERALES, METÁLICOS Y NO METÁLICOS</t>
  </si>
  <si>
    <t>2.3.7-COMBUSTIBLES, LUBRICANTES, PRODUCTOS QUÍMICOS Y CONEXOS</t>
  </si>
  <si>
    <t>2.3.9-PRODUCTOS Y ÚTILES VARIOS</t>
  </si>
  <si>
    <t>2.4-TRANSFERENCIAS CORRIENTES</t>
  </si>
  <si>
    <t>2.4.1-TRANSFERENCIAS CORRIENTES AL SECTOR PRIVADO</t>
  </si>
  <si>
    <t>2.6-BIENES MUEBLES, INMUEBLES E INTANGIBLES</t>
  </si>
  <si>
    <t>2.6.1-MOBILIARIO Y EQUIPO</t>
  </si>
  <si>
    <t>2.6.3-EQUIPO E INSTRUMENTAL, CIENTÍFICO Y LABORATORIO</t>
  </si>
  <si>
    <t>2.6.5-MAQUINARIA, OTROS EQUIPOS Y HERRAMIENTAS</t>
  </si>
  <si>
    <t>2.6.6-EQUIPOS DE DEFENSA Y SEGURIDAD</t>
  </si>
  <si>
    <t>2.6.8-BIENES INTANGIBLES</t>
  </si>
  <si>
    <t>2.7-OBRAS</t>
  </si>
  <si>
    <t>2.7.1-OBRAS EN EDIFICACIONES</t>
  </si>
  <si>
    <t>4.1.1-Incremento de activos financieros corrientes</t>
  </si>
  <si>
    <t>4.2.1-Disminución de pasivos corrientes</t>
  </si>
  <si>
    <t>FUENTE: SIGEF</t>
  </si>
  <si>
    <t>4-APLICACIONES FINANCIERAS</t>
  </si>
  <si>
    <t>PRESUPUESTO APROBADO</t>
  </si>
  <si>
    <t>PRESUPUESTO MODIFICADO</t>
  </si>
  <si>
    <t>CUENTA</t>
  </si>
  <si>
    <t xml:space="preserve">NOTA: LAS MODIFICACIONES AL PRESUPUESTO, SE HAN REALIZADO ENTRE CUENTAS DEL GASTO, </t>
  </si>
  <si>
    <t xml:space="preserve">SEGUN LA LEY DE PRESUPUESTO 423-06 Y EL REGIMEN DE MODIFICACIONES PRESUPUESTARIAS QUE </t>
  </si>
  <si>
    <t>PERMITE RECLASIFICAR EL GASTO SEGUN LA NECESIDAD DEFINIDA EN EL POA Y PACC DEL PERIODO VIGENTE.</t>
  </si>
  <si>
    <t>2.3.3-PAPEL, CARTÓN E IMPRESOS</t>
  </si>
  <si>
    <t>2.3.5-CUERO, CAUCHO Y PLÁSTICO</t>
  </si>
  <si>
    <t>4.1-INCREMENTO DE ACTIVOS FINANCIEROS</t>
  </si>
  <si>
    <t>4.2-DISMINUCION DE PASIVOS</t>
  </si>
  <si>
    <t xml:space="preserve">Cuenta </t>
  </si>
  <si>
    <t>Presupuesto Inicial</t>
  </si>
  <si>
    <t>Total Modificacion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</si>
  <si>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</si>
  <si>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</si>
  <si>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</si>
  <si>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</si>
  <si>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</si>
  <si>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</si>
  <si>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</si>
  <si>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</si>
  <si>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</si>
  <si>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</si>
  <si>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 xml:space="preserve">Noviembre </t>
  </si>
  <si>
    <t>Diciembre</t>
  </si>
  <si>
    <t>Total Devengado</t>
  </si>
  <si>
    <t>2.3.3-PRODUCTOS DE PAPEL, CARTÓN E IMPRESOS</t>
  </si>
  <si>
    <t>2.3.5-PRODUCTOS DE CUERO, CAUCHO Y PLÁSTICO</t>
  </si>
  <si>
    <t>4-Aplicaciones financieras</t>
  </si>
  <si>
    <t>4.1-Incremento de activos financieros</t>
  </si>
  <si>
    <t>4.1.1-INCREMENTO DE ACTIVOS FINANCIEROS CORRIENTES</t>
  </si>
  <si>
    <t>4.2-Disminución de pasivos</t>
  </si>
  <si>
    <t>4.2.1-DISMINUCION DE PASIVOS CORRIENTES</t>
  </si>
  <si>
    <t>FUENTE: DEPARTAMENTOS PRESUPUESTO Y CONTABILIDAD LOTERIA NACIONAL</t>
  </si>
  <si>
    <t>Cuenta Presupuestaria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</si>
  <si>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</si>
  <si>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</si>
  <si>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</si>
  <si>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</si>
  <si>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</si>
  <si>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</si>
  <si>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</si>
  <si>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</si>
  <si>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</si>
  <si>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</si>
  <si>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</si>
  <si>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</si>
  <si>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 DEVENGADO</t>
  </si>
  <si>
    <t>01-Actividad Central</t>
  </si>
  <si>
    <t>0100-FONDO GENERAL</t>
  </si>
  <si>
    <t>9999-VENTAS DE MERCANCIA</t>
  </si>
  <si>
    <t>2.1.3- DIETAS Y GASTOS DE REPRESENTACION</t>
  </si>
  <si>
    <t>2.2.4- TRANSPORTE Y ALMACENAJE</t>
  </si>
  <si>
    <t>2.3.4- PRODUCTOS FARMACEUTICOS</t>
  </si>
  <si>
    <t>2.6.6- EQUIPOS DE DEFENSA Y SEGURIDAD</t>
  </si>
  <si>
    <t>2.7- OBRAS</t>
  </si>
  <si>
    <t xml:space="preserve">2.7.1- OBRAS EN EDIFICACIONES </t>
  </si>
  <si>
    <t>11-Producción y Comercialización de Productos de Loteria</t>
  </si>
  <si>
    <t>2.3- MATERIALES Y SUMINISTROS</t>
  </si>
  <si>
    <t>2.3.5- PAPEL, CARTON E IMPRESOS</t>
  </si>
  <si>
    <t>12-Asistencia Social y Desarrollo Comunitario</t>
  </si>
  <si>
    <t>96-Deuda Publica y Otras Operaciones Financieras</t>
  </si>
  <si>
    <t>98-Administración de Contribuciones Especiales</t>
  </si>
  <si>
    <t>99-Administración de Activos, Pasivos y Transferencias</t>
  </si>
  <si>
    <t>2.4.3-TRANSFERENCIAS CORRIENTES A GOBIERNOS GENERALES LOCALES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</si>
</sst>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3" x14ac:knownFonts="1">
    <font>
      <sz val="11"/>
      <color indexed="8"/>
      <name val="Calibri"/>
      <family val="2"/>
      <scheme val="minor"/>
    </font>
    <font>
      <sz val="9"/>
      <color indexed="8"/>
      <name val="Calibri"/>
      <family val="2"/>
    </font>
    <font>
      <b/>
      <sz val="9"/>
      <color indexed="8"/>
      <name val="Calibri"/>
      <family val="2"/>
    </font>
    <font>
      <b/>
      <sz val="11"/>
      <color indexed="8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12"/>
      <color indexed="8"/>
      <name val="Calibri"/>
      <family val="2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b/>
      <sz val="9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2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2">
    <xf numFmtId="0" fontId="0" fillId="0" borderId="0" xfId="0"/>
    <xf numFmtId="4" fontId="0" fillId="0" borderId="0" xfId="0" applyNumberFormat="1"/>
    <xf numFmtId="0" fontId="3" fillId="0" borderId="0" xfId="0" applyFont="1"/>
    <xf numFmtId="4" fontId="3" fillId="0" borderId="0" xfId="0" applyNumberFormat="1" applyFont="1"/>
    <xf numFmtId="43" fontId="2" fillId="0" borderId="1" xfId="1" applyFont="1" applyBorder="1" applyAlignment="1">
      <alignment horizontal="right"/>
    </xf>
    <xf numFmtId="43" fontId="1" fillId="0" borderId="1" xfId="1" applyFont="1" applyBorder="1" applyAlignment="1">
      <alignment horizontal="right"/>
    </xf>
    <xf numFmtId="49" fontId="4" fillId="2" borderId="2" xfId="0" applyNumberFormat="1" applyFont="1" applyFill="1" applyBorder="1" applyAlignment="1">
      <alignment horizontal="center" wrapText="1"/>
    </xf>
    <xf numFmtId="4" fontId="4" fillId="2" borderId="3" xfId="0" applyNumberFormat="1" applyFont="1" applyFill="1" applyBorder="1" applyAlignment="1">
      <alignment horizontal="center" wrapText="1"/>
    </xf>
    <xf numFmtId="4" fontId="4" fillId="2" borderId="4" xfId="0" applyNumberFormat="1" applyFont="1" applyFill="1" applyBorder="1" applyAlignment="1">
      <alignment horizontal="center" wrapText="1"/>
    </xf>
    <xf numFmtId="49" fontId="2" fillId="0" borderId="5" xfId="0" applyNumberFormat="1" applyFont="1" applyBorder="1" applyAlignment="1">
      <alignment horizontal="left"/>
    </xf>
    <xf numFmtId="43" fontId="2" fillId="0" borderId="6" xfId="1" applyFont="1" applyBorder="1" applyAlignment="1">
      <alignment horizontal="right"/>
    </xf>
    <xf numFmtId="49" fontId="2" fillId="0" borderId="5" xfId="0" applyNumberFormat="1" applyFont="1" applyBorder="1" applyAlignment="1">
      <alignment horizontal="left" indent="1"/>
    </xf>
    <xf numFmtId="49" fontId="1" fillId="0" borderId="5" xfId="0" applyNumberFormat="1" applyFont="1" applyBorder="1" applyAlignment="1">
      <alignment horizontal="left" indent="2"/>
    </xf>
    <xf numFmtId="43" fontId="1" fillId="0" borderId="6" xfId="1" applyFont="1" applyBorder="1" applyAlignment="1">
      <alignment horizontal="right"/>
    </xf>
    <xf numFmtId="49" fontId="2" fillId="0" borderId="7" xfId="0" applyNumberFormat="1" applyFont="1" applyBorder="1" applyAlignment="1">
      <alignment horizontal="left"/>
    </xf>
    <xf numFmtId="43" fontId="2" fillId="0" borderId="8" xfId="1" applyFont="1" applyBorder="1" applyAlignment="1">
      <alignment horizontal="right"/>
    </xf>
    <xf numFmtId="43" fontId="2" fillId="0" borderId="9" xfId="1" applyFont="1" applyBorder="1" applyAlignment="1">
      <alignment horizontal="right"/>
    </xf>
    <xf numFmtId="49" fontId="1" fillId="0" borderId="5" xfId="0" applyNumberFormat="1" applyFont="1" applyBorder="1" applyAlignment="1">
      <alignment horizontal="left" wrapText="1" indent="2"/>
    </xf>
    <xf numFmtId="4" fontId="6" fillId="0" borderId="0" xfId="0" applyNumberFormat="1" applyFont="1"/>
    <xf numFmtId="4" fontId="2" fillId="0" borderId="0" xfId="0" applyNumberFormat="1" applyFont="1" applyAlignment="1">
      <alignment horizontal="left"/>
    </xf>
    <xf numFmtId="4" fontId="7" fillId="0" borderId="0" xfId="0" applyNumberFormat="1" applyFont="1" applyAlignment="1">
      <alignment horizontal="left"/>
    </xf>
    <xf numFmtId="49" fontId="8" fillId="2" borderId="1" xfId="0" applyNumberFormat="1" applyFont="1" applyFill="1" applyBorder="1" applyAlignment="1">
      <alignment horizontal="center"/>
    </xf>
    <xf numFmtId="4" fontId="8" fillId="2" borderId="1" xfId="0" applyNumberFormat="1" applyFont="1" applyFill="1" applyBorder="1" applyAlignment="1">
      <alignment horizontal="center" wrapText="1"/>
    </xf>
    <xf numFmtId="4" fontId="8" fillId="2" borderId="1" xfId="0" applyNumberFormat="1" applyFont="1" applyFill="1" applyBorder="1" applyAlignment="1">
      <alignment horizontal="center"/>
    </xf>
    <xf numFmtId="49" fontId="4" fillId="0" borderId="0" xfId="0" applyNumberFormat="1" applyFont="1" applyAlignment="1">
      <alignment horizontal="left"/>
    </xf>
    <xf numFmtId="4" fontId="2" fillId="0" borderId="0" xfId="0" applyNumberFormat="1" applyFont="1" applyAlignment="1">
      <alignment horizontal="right"/>
    </xf>
    <xf numFmtId="4" fontId="4" fillId="0" borderId="0" xfId="0" applyNumberFormat="1" applyFont="1" applyAlignment="1">
      <alignment horizontal="right"/>
    </xf>
    <xf numFmtId="43" fontId="2" fillId="0" borderId="0" xfId="1" applyFont="1" applyAlignment="1">
      <alignment horizontal="right"/>
    </xf>
    <xf numFmtId="49" fontId="2" fillId="0" borderId="0" xfId="0" applyNumberFormat="1" applyFont="1" applyAlignment="1">
      <alignment horizontal="left" indent="1"/>
    </xf>
    <xf numFmtId="49" fontId="1" fillId="0" borderId="0" xfId="0" applyNumberFormat="1" applyFont="1" applyAlignment="1">
      <alignment horizontal="left" indent="2"/>
    </xf>
    <xf numFmtId="4" fontId="1" fillId="0" borderId="0" xfId="0" applyNumberFormat="1" applyFont="1" applyAlignment="1">
      <alignment horizontal="right"/>
    </xf>
    <xf numFmtId="43" fontId="1" fillId="0" borderId="0" xfId="1" applyFont="1" applyAlignment="1">
      <alignment horizontal="right"/>
    </xf>
    <xf numFmtId="4" fontId="9" fillId="0" borderId="0" xfId="0" applyNumberFormat="1" applyFont="1" applyAlignment="1">
      <alignment horizontal="right"/>
    </xf>
    <xf numFmtId="49" fontId="1" fillId="0" borderId="0" xfId="0" applyNumberFormat="1" applyFont="1" applyAlignment="1">
      <alignment horizontal="left" wrapText="1" indent="2"/>
    </xf>
    <xf numFmtId="4" fontId="10" fillId="0" borderId="0" xfId="0" applyNumberFormat="1" applyFont="1"/>
    <xf numFmtId="49" fontId="7" fillId="2" borderId="0" xfId="0" applyNumberFormat="1" applyFont="1" applyFill="1" applyAlignment="1">
      <alignment horizontal="left"/>
    </xf>
    <xf numFmtId="4" fontId="7" fillId="2" borderId="0" xfId="0" applyNumberFormat="1" applyFont="1" applyFill="1" applyAlignment="1">
      <alignment horizontal="right"/>
    </xf>
    <xf numFmtId="43" fontId="2" fillId="2" borderId="0" xfId="1" applyFont="1" applyFill="1" applyAlignment="1">
      <alignment horizontal="right"/>
    </xf>
    <xf numFmtId="0" fontId="11" fillId="0" borderId="0" xfId="0" applyFont="1"/>
    <xf numFmtId="0" fontId="3" fillId="0" borderId="0" xfId="0" applyFont="1" applyAlignment="1">
      <alignment horizontal="center"/>
    </xf>
    <xf numFmtId="4" fontId="10" fillId="0" borderId="0" xfId="0" applyNumberFormat="1" applyFont="1" applyAlignment="1">
      <alignment horizontal="center"/>
    </xf>
    <xf numFmtId="4" fontId="12" fillId="0" borderId="0" xfId="0" applyNumberFormat="1" applyFont="1" applyAlignment="1">
      <alignment horizontal="left"/>
    </xf>
    <xf numFmtId="49" fontId="7" fillId="2" borderId="1" xfId="0" applyNumberFormat="1" applyFont="1" applyFill="1" applyBorder="1" applyAlignment="1">
      <alignment horizontal="center"/>
    </xf>
    <xf numFmtId="4" fontId="7" fillId="2" borderId="1" xfId="0" applyNumberFormat="1" applyFont="1" applyFill="1" applyBorder="1" applyAlignment="1">
      <alignment horizontal="center"/>
    </xf>
    <xf numFmtId="4" fontId="7" fillId="2" borderId="1" xfId="0" applyNumberFormat="1" applyFont="1" applyFill="1" applyBorder="1" applyAlignment="1">
      <alignment horizontal="center" wrapText="1"/>
    </xf>
    <xf numFmtId="49" fontId="2" fillId="0" borderId="0" xfId="0" applyNumberFormat="1" applyFont="1" applyAlignment="1">
      <alignment horizontal="left" wrapText="1"/>
    </xf>
    <xf numFmtId="49" fontId="1" fillId="0" borderId="0" xfId="0" applyNumberFormat="1" applyFont="1" applyAlignment="1">
      <alignment horizontal="left" wrapText="1"/>
    </xf>
    <xf numFmtId="49" fontId="1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left" indent="2"/>
    </xf>
    <xf numFmtId="49" fontId="1" fillId="0" borderId="0" xfId="0" applyNumberFormat="1" applyFont="1" applyAlignment="1">
      <alignment horizontal="left" indent="3"/>
    </xf>
    <xf numFmtId="49" fontId="1" fillId="0" borderId="0" xfId="0" applyNumberFormat="1" applyFont="1" applyAlignment="1">
      <alignment horizontal="left" indent="4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</xdr:colOff>
      <xdr:row>0</xdr:row>
      <xdr:rowOff>28575</xdr:rowOff>
    </xdr:from>
    <xdr:to>
      <xdr:col>3</xdr:col>
      <xdr:colOff>1562100</xdr:colOff>
      <xdr:row>3</xdr:row>
      <xdr:rowOff>0</xdr:rowOff>
    </xdr:to>
    <xdr:pic>
      <xdr:nvPicPr>
        <xdr:cNvPr id="2" name="Imagen 1" descr="Logo Ministerio de Hacienda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019675" y="219075"/>
          <a:ext cx="154305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95250</xdr:colOff>
      <xdr:row>0</xdr:row>
      <xdr:rowOff>0</xdr:rowOff>
    </xdr:from>
    <xdr:to>
      <xdr:col>1</xdr:col>
      <xdr:colOff>1562100</xdr:colOff>
      <xdr:row>3</xdr:row>
      <xdr:rowOff>104775</xdr:rowOff>
    </xdr:to>
    <xdr:pic>
      <xdr:nvPicPr>
        <xdr:cNvPr id="3" name="Imagen 2" descr="C:\Users\fgonzalez\AppData\Local\Microsoft\Windows\INetCache\Content.Word\logo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04850" y="142874"/>
          <a:ext cx="146685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74083</xdr:colOff>
      <xdr:row>0</xdr:row>
      <xdr:rowOff>169333</xdr:rowOff>
    </xdr:from>
    <xdr:to>
      <xdr:col>0</xdr:col>
      <xdr:colOff>1190625</xdr:colOff>
      <xdr:row>3</xdr:row>
      <xdr:rowOff>179916</xdr:rowOff>
    </xdr:to>
    <xdr:pic>
      <xdr:nvPicPr>
        <xdr:cNvPr id="2" name="Imagen 2" descr="C:\Users\fgonzalez\AppData\Local\Microsoft\Windows\INetCache\Content.Word\logo.png">
          <a:extLst>
            <a:ext uri="{FF2B5EF4-FFF2-40B4-BE49-F238E27FC236}">
              <a16:creationId xmlns:a16="http://schemas.microsoft.com/office/drawing/2014/main" id="{0AC7A5F7-EFE1-4367-9019-D7F7F3B20EB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4083" y="169333"/>
          <a:ext cx="1116542" cy="5820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80433</xdr:colOff>
      <xdr:row>0</xdr:row>
      <xdr:rowOff>0</xdr:rowOff>
    </xdr:from>
    <xdr:to>
      <xdr:col>6</xdr:col>
      <xdr:colOff>1133475</xdr:colOff>
      <xdr:row>3</xdr:row>
      <xdr:rowOff>119063</xdr:rowOff>
    </xdr:to>
    <xdr:pic>
      <xdr:nvPicPr>
        <xdr:cNvPr id="3" name="Imagen 1" descr="Logo Ministerio de Hacienda">
          <a:extLst>
            <a:ext uri="{FF2B5EF4-FFF2-40B4-BE49-F238E27FC236}">
              <a16:creationId xmlns:a16="http://schemas.microsoft.com/office/drawing/2014/main" id="{47D3C7FD-52B4-4BC4-9136-FF92A1B5F846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9157758" y="0"/>
          <a:ext cx="1053042" cy="6905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35719</xdr:rowOff>
    </xdr:from>
    <xdr:to>
      <xdr:col>0</xdr:col>
      <xdr:colOff>1038225</xdr:colOff>
      <xdr:row>4</xdr:row>
      <xdr:rowOff>33338</xdr:rowOff>
    </xdr:to>
    <xdr:pic>
      <xdr:nvPicPr>
        <xdr:cNvPr id="2" name="Imagen 2" descr="C:\Users\fgonzalez\AppData\Local\Microsoft\Windows\INetCache\Content.Word\logo.png">
          <a:extLst>
            <a:ext uri="{FF2B5EF4-FFF2-40B4-BE49-F238E27FC236}">
              <a16:creationId xmlns:a16="http://schemas.microsoft.com/office/drawing/2014/main" id="{B801938C-E332-4EDC-B193-95586EB19C1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" y="416719"/>
          <a:ext cx="1019175" cy="7691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30618</xdr:colOff>
      <xdr:row>0</xdr:row>
      <xdr:rowOff>0</xdr:rowOff>
    </xdr:from>
    <xdr:to>
      <xdr:col>6</xdr:col>
      <xdr:colOff>0</xdr:colOff>
      <xdr:row>4</xdr:row>
      <xdr:rowOff>19389</xdr:rowOff>
    </xdr:to>
    <xdr:pic>
      <xdr:nvPicPr>
        <xdr:cNvPr id="3" name="Imagen 1" descr="Logo Ministerio de Hacienda">
          <a:extLst>
            <a:ext uri="{FF2B5EF4-FFF2-40B4-BE49-F238E27FC236}">
              <a16:creationId xmlns:a16="http://schemas.microsoft.com/office/drawing/2014/main" id="{F1955EAB-D1C1-42CB-AEBE-5652641FE6CC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9955668" y="340180"/>
          <a:ext cx="2195851" cy="79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5:D53"/>
  <sheetViews>
    <sheetView topLeftCell="A11" zoomScale="90" zoomScaleNormal="90" workbookViewId="0">
      <selection activeCell="L20" sqref="L20"/>
    </sheetView>
  </sheetViews>
  <sheetFormatPr baseColWidth="10" defaultColWidth="9.140625" defaultRowHeight="15" x14ac:dyDescent="0.25"/>
  <cols>
    <col min="1" max="1" width="7" customWidth="1"/>
    <col min="2" max="2" width="42.42578125" customWidth="1"/>
    <col min="3" max="3" width="23.42578125" style="1" customWidth="1"/>
    <col min="4" max="4" width="28" customWidth="1"/>
  </cols>
  <sheetData>
    <row r="5" spans="2:4" ht="15.75" thickBot="1" x14ac:dyDescent="0.3"/>
    <row r="6" spans="2:4" ht="30" x14ac:dyDescent="0.25">
      <c r="B6" s="6" t="s">
        <v>40</v>
      </c>
      <c r="C6" s="7" t="s">
        <v>38</v>
      </c>
      <c r="D6" s="8" t="s">
        <v>39</v>
      </c>
    </row>
    <row r="7" spans="2:4" x14ac:dyDescent="0.25">
      <c r="B7" s="9" t="s">
        <v>1</v>
      </c>
      <c r="C7" s="4">
        <v>1673821207</v>
      </c>
      <c r="D7" s="10">
        <v>1698821207</v>
      </c>
    </row>
    <row r="8" spans="2:4" x14ac:dyDescent="0.25">
      <c r="B8" s="11" t="s">
        <v>2</v>
      </c>
      <c r="C8" s="4">
        <v>776805507</v>
      </c>
      <c r="D8" s="10">
        <v>690216207</v>
      </c>
    </row>
    <row r="9" spans="2:4" x14ac:dyDescent="0.25">
      <c r="B9" s="12" t="s">
        <v>3</v>
      </c>
      <c r="C9" s="5">
        <v>657850698</v>
      </c>
      <c r="D9" s="13">
        <v>526427598</v>
      </c>
    </row>
    <row r="10" spans="2:4" x14ac:dyDescent="0.25">
      <c r="B10" s="12" t="s">
        <v>4</v>
      </c>
      <c r="C10" s="5">
        <v>62666200</v>
      </c>
      <c r="D10" s="13">
        <v>100000000</v>
      </c>
    </row>
    <row r="11" spans="2:4" x14ac:dyDescent="0.25">
      <c r="B11" s="12" t="s">
        <v>5</v>
      </c>
      <c r="C11" s="5">
        <v>500000</v>
      </c>
      <c r="D11" s="13">
        <v>500000</v>
      </c>
    </row>
    <row r="12" spans="2:4" x14ac:dyDescent="0.25">
      <c r="B12" s="12" t="s">
        <v>6</v>
      </c>
      <c r="C12" s="5">
        <v>55788609</v>
      </c>
      <c r="D12" s="13">
        <v>63288609</v>
      </c>
    </row>
    <row r="13" spans="2:4" x14ac:dyDescent="0.25">
      <c r="B13" s="11" t="s">
        <v>7</v>
      </c>
      <c r="C13" s="4">
        <v>487774500</v>
      </c>
      <c r="D13" s="10">
        <v>527024000</v>
      </c>
    </row>
    <row r="14" spans="2:4" x14ac:dyDescent="0.25">
      <c r="B14" s="12" t="s">
        <v>8</v>
      </c>
      <c r="C14" s="5">
        <v>28700000</v>
      </c>
      <c r="D14" s="13">
        <v>28700000</v>
      </c>
    </row>
    <row r="15" spans="2:4" x14ac:dyDescent="0.25">
      <c r="B15" s="12" t="s">
        <v>9</v>
      </c>
      <c r="C15" s="5">
        <v>84000000</v>
      </c>
      <c r="D15" s="13">
        <v>138000000</v>
      </c>
    </row>
    <row r="16" spans="2:4" x14ac:dyDescent="0.25">
      <c r="B16" s="12" t="s">
        <v>10</v>
      </c>
      <c r="C16" s="5">
        <v>5000000</v>
      </c>
      <c r="D16" s="13">
        <v>3000000</v>
      </c>
    </row>
    <row r="17" spans="2:4" x14ac:dyDescent="0.25">
      <c r="B17" s="12" t="s">
        <v>11</v>
      </c>
      <c r="C17" s="5">
        <v>2800000</v>
      </c>
      <c r="D17" s="13">
        <v>2800000</v>
      </c>
    </row>
    <row r="18" spans="2:4" x14ac:dyDescent="0.25">
      <c r="B18" s="12" t="s">
        <v>12</v>
      </c>
      <c r="C18" s="5">
        <v>3200000</v>
      </c>
      <c r="D18" s="13">
        <v>5018000</v>
      </c>
    </row>
    <row r="19" spans="2:4" x14ac:dyDescent="0.25">
      <c r="B19" s="12" t="s">
        <v>13</v>
      </c>
      <c r="C19" s="5">
        <v>38400000</v>
      </c>
      <c r="D19" s="13">
        <v>38400000</v>
      </c>
    </row>
    <row r="20" spans="2:4" ht="24.75" x14ac:dyDescent="0.25">
      <c r="B20" s="17" t="s">
        <v>14</v>
      </c>
      <c r="C20" s="5">
        <v>41764500</v>
      </c>
      <c r="D20" s="13">
        <v>36109000</v>
      </c>
    </row>
    <row r="21" spans="2:4" ht="24.75" x14ac:dyDescent="0.25">
      <c r="B21" s="17" t="s">
        <v>15</v>
      </c>
      <c r="C21" s="5">
        <v>266700000</v>
      </c>
      <c r="D21" s="13">
        <v>260617000</v>
      </c>
    </row>
    <row r="22" spans="2:4" x14ac:dyDescent="0.25">
      <c r="B22" s="12" t="s">
        <v>16</v>
      </c>
      <c r="C22" s="5">
        <v>17210000</v>
      </c>
      <c r="D22" s="13">
        <v>14380000</v>
      </c>
    </row>
    <row r="23" spans="2:4" x14ac:dyDescent="0.25">
      <c r="B23" s="11" t="s">
        <v>17</v>
      </c>
      <c r="C23" s="4">
        <v>137604000</v>
      </c>
      <c r="D23" s="10">
        <v>113910000</v>
      </c>
    </row>
    <row r="24" spans="2:4" x14ac:dyDescent="0.25">
      <c r="B24" s="12" t="s">
        <v>18</v>
      </c>
      <c r="C24" s="5">
        <v>2100000</v>
      </c>
      <c r="D24" s="13">
        <v>2106000</v>
      </c>
    </row>
    <row r="25" spans="2:4" x14ac:dyDescent="0.25">
      <c r="B25" s="12" t="s">
        <v>19</v>
      </c>
      <c r="C25" s="5">
        <v>6150000</v>
      </c>
      <c r="D25" s="13">
        <v>5150000</v>
      </c>
    </row>
    <row r="26" spans="2:4" x14ac:dyDescent="0.25">
      <c r="B26" s="12" t="s">
        <v>44</v>
      </c>
      <c r="C26" s="5">
        <v>9250000</v>
      </c>
      <c r="D26" s="13">
        <v>9250000</v>
      </c>
    </row>
    <row r="27" spans="2:4" x14ac:dyDescent="0.25">
      <c r="B27" s="12" t="s">
        <v>20</v>
      </c>
      <c r="C27" s="5">
        <v>13800000</v>
      </c>
      <c r="D27" s="13">
        <v>1500000</v>
      </c>
    </row>
    <row r="28" spans="2:4" x14ac:dyDescent="0.25">
      <c r="B28" s="12" t="s">
        <v>45</v>
      </c>
      <c r="C28" s="5">
        <v>2784000</v>
      </c>
      <c r="D28" s="13">
        <v>2784000</v>
      </c>
    </row>
    <row r="29" spans="2:4" ht="24.75" x14ac:dyDescent="0.25">
      <c r="B29" s="17" t="s">
        <v>21</v>
      </c>
      <c r="C29" s="5">
        <v>1000000</v>
      </c>
      <c r="D29" s="13">
        <v>1800000</v>
      </c>
    </row>
    <row r="30" spans="2:4" ht="24.75" x14ac:dyDescent="0.25">
      <c r="B30" s="17" t="s">
        <v>22</v>
      </c>
      <c r="C30" s="5">
        <v>30405000</v>
      </c>
      <c r="D30" s="13">
        <v>30450000</v>
      </c>
    </row>
    <row r="31" spans="2:4" x14ac:dyDescent="0.25">
      <c r="B31" s="12" t="s">
        <v>23</v>
      </c>
      <c r="C31" s="5">
        <v>72115000</v>
      </c>
      <c r="D31" s="13">
        <v>60870000</v>
      </c>
    </row>
    <row r="32" spans="2:4" x14ac:dyDescent="0.25">
      <c r="B32" s="11" t="s">
        <v>24</v>
      </c>
      <c r="C32" s="4">
        <v>126366200</v>
      </c>
      <c r="D32" s="10">
        <v>231800000</v>
      </c>
    </row>
    <row r="33" spans="2:4" ht="24.75" x14ac:dyDescent="0.25">
      <c r="B33" s="17" t="s">
        <v>25</v>
      </c>
      <c r="C33" s="5">
        <v>126366200</v>
      </c>
      <c r="D33" s="13">
        <v>231800000</v>
      </c>
    </row>
    <row r="34" spans="2:4" x14ac:dyDescent="0.25">
      <c r="B34" s="11" t="s">
        <v>26</v>
      </c>
      <c r="C34" s="4">
        <v>119971000</v>
      </c>
      <c r="D34" s="10">
        <v>107871000</v>
      </c>
    </row>
    <row r="35" spans="2:4" x14ac:dyDescent="0.25">
      <c r="B35" s="12" t="s">
        <v>27</v>
      </c>
      <c r="C35" s="5">
        <v>3271000</v>
      </c>
      <c r="D35" s="13">
        <v>3271000</v>
      </c>
    </row>
    <row r="36" spans="2:4" ht="24.75" x14ac:dyDescent="0.25">
      <c r="B36" s="17" t="s">
        <v>28</v>
      </c>
      <c r="C36" s="5">
        <v>100000</v>
      </c>
      <c r="D36" s="13">
        <v>100000</v>
      </c>
    </row>
    <row r="37" spans="2:4" x14ac:dyDescent="0.25">
      <c r="B37" s="12" t="s">
        <v>29</v>
      </c>
      <c r="C37" s="5">
        <v>89600000</v>
      </c>
      <c r="D37" s="13">
        <v>85500000</v>
      </c>
    </row>
    <row r="38" spans="2:4" x14ac:dyDescent="0.25">
      <c r="B38" s="12" t="s">
        <v>30</v>
      </c>
      <c r="C38" s="5">
        <v>12000000</v>
      </c>
      <c r="D38" s="13">
        <v>12000000</v>
      </c>
    </row>
    <row r="39" spans="2:4" x14ac:dyDescent="0.25">
      <c r="B39" s="12" t="s">
        <v>31</v>
      </c>
      <c r="C39" s="5">
        <v>15000000</v>
      </c>
      <c r="D39" s="13">
        <v>7000000</v>
      </c>
    </row>
    <row r="40" spans="2:4" x14ac:dyDescent="0.25">
      <c r="B40" s="11" t="s">
        <v>32</v>
      </c>
      <c r="C40" s="4">
        <v>25300000</v>
      </c>
      <c r="D40" s="10">
        <v>28000000</v>
      </c>
    </row>
    <row r="41" spans="2:4" x14ac:dyDescent="0.25">
      <c r="B41" s="12" t="s">
        <v>33</v>
      </c>
      <c r="C41" s="5">
        <v>25300000</v>
      </c>
      <c r="D41" s="13">
        <v>28000000</v>
      </c>
    </row>
    <row r="42" spans="2:4" x14ac:dyDescent="0.25">
      <c r="B42" s="9" t="s">
        <v>37</v>
      </c>
      <c r="C42" s="4">
        <v>75000000</v>
      </c>
      <c r="D42" s="10">
        <v>50000000</v>
      </c>
    </row>
    <row r="43" spans="2:4" x14ac:dyDescent="0.25">
      <c r="B43" s="11" t="s">
        <v>46</v>
      </c>
      <c r="C43" s="4">
        <v>25000000</v>
      </c>
      <c r="D43" s="10">
        <v>0</v>
      </c>
    </row>
    <row r="44" spans="2:4" x14ac:dyDescent="0.25">
      <c r="B44" s="12" t="s">
        <v>34</v>
      </c>
      <c r="C44" s="5">
        <v>25000000</v>
      </c>
      <c r="D44" s="13">
        <v>0</v>
      </c>
    </row>
    <row r="45" spans="2:4" x14ac:dyDescent="0.25">
      <c r="B45" s="11" t="s">
        <v>47</v>
      </c>
      <c r="C45" s="4">
        <v>50000000</v>
      </c>
      <c r="D45" s="10">
        <v>50000000</v>
      </c>
    </row>
    <row r="46" spans="2:4" x14ac:dyDescent="0.25">
      <c r="B46" s="12" t="s">
        <v>35</v>
      </c>
      <c r="C46" s="5">
        <v>50000000</v>
      </c>
      <c r="D46" s="13">
        <v>50000000</v>
      </c>
    </row>
    <row r="47" spans="2:4" ht="15.75" thickBot="1" x14ac:dyDescent="0.3">
      <c r="B47" s="14" t="s">
        <v>0</v>
      </c>
      <c r="C47" s="15">
        <v>1748821207</v>
      </c>
      <c r="D47" s="16">
        <v>1748821207</v>
      </c>
    </row>
    <row r="48" spans="2:4" x14ac:dyDescent="0.25">
      <c r="B48" s="2" t="s">
        <v>36</v>
      </c>
    </row>
    <row r="50" spans="2:3" x14ac:dyDescent="0.25">
      <c r="B50" s="2" t="s">
        <v>41</v>
      </c>
    </row>
    <row r="51" spans="2:3" x14ac:dyDescent="0.25">
      <c r="B51" s="2" t="s">
        <v>42</v>
      </c>
    </row>
    <row r="52" spans="2:3" x14ac:dyDescent="0.25">
      <c r="B52" s="2" t="s">
        <v>43</v>
      </c>
      <c r="C52" s="3"/>
    </row>
    <row r="53" spans="2:3" x14ac:dyDescent="0.25">
      <c r="B53" s="2"/>
      <c r="C53" s="3"/>
    </row>
  </sheetData>
  <pageMargins left="1.03" right="0.7" top="0.61" bottom="0.3" header="0.2" footer="0.18"/>
  <pageSetup scale="75" fitToHeight="1000" orientation="portrait" r:id="rId1"/>
  <headerFooter>
    <oddHeader xml:space="preserve">&amp;C
&amp;"-,Negrita"PRESUPUESTO APROBADO Y TOTAL  MODIFICADO AL 31 DE MAYO 2023
 </oddHeader>
    <oddFooter>&amp;L
&amp;"-,Negrita Cursiva"Marlenny Peralta
Enc. de Presupuesto&amp;R
&amp;"-,Negrita Cursiva"Nataly Paniagua de Rosario
Directora Financiera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9F8BDC-8C4C-4188-9558-790DF2F018A4}">
  <dimension ref="A4:P52"/>
  <sheetViews>
    <sheetView topLeftCell="A12" workbookViewId="0">
      <selection activeCell="S6" sqref="S6"/>
    </sheetView>
  </sheetViews>
  <sheetFormatPr baseColWidth="10" defaultRowHeight="15" x14ac:dyDescent="0.25"/>
  <cols>
    <col min="1" max="1" width="50" customWidth="1"/>
    <col min="2" max="2" width="18.7109375" style="18" customWidth="1"/>
    <col min="3" max="3" width="18.140625" style="18" customWidth="1"/>
    <col min="4" max="4" width="16.28515625" style="18" customWidth="1"/>
    <col min="5" max="5" width="16.85546875" style="18" customWidth="1"/>
    <col min="6" max="6" width="16.140625" style="18" customWidth="1"/>
    <col min="7" max="7" width="17.42578125" style="18" customWidth="1"/>
    <col min="8" max="8" width="17.42578125" style="1" customWidth="1"/>
    <col min="9" max="9" width="15.28515625" style="1" hidden="1" customWidth="1"/>
    <col min="10" max="11" width="14.85546875" style="1" hidden="1" customWidth="1"/>
    <col min="12" max="12" width="15" style="1" hidden="1" customWidth="1"/>
    <col min="13" max="14" width="14.140625" style="1" hidden="1" customWidth="1"/>
    <col min="15" max="15" width="14.28515625" style="1" hidden="1" customWidth="1"/>
    <col min="16" max="16" width="18" style="1" customWidth="1"/>
  </cols>
  <sheetData>
    <row r="4" spans="1:16" ht="15.75" x14ac:dyDescent="0.25">
      <c r="D4" s="19"/>
      <c r="E4" s="19"/>
      <c r="F4" s="19"/>
      <c r="G4" s="19"/>
      <c r="H4" s="20"/>
      <c r="I4" s="20"/>
      <c r="J4" s="20"/>
      <c r="K4" s="20"/>
      <c r="L4" s="20"/>
      <c r="M4" s="20"/>
      <c r="N4" s="20"/>
      <c r="O4" s="20"/>
    </row>
    <row r="5" spans="1:16" x14ac:dyDescent="0.25">
      <c r="A5" s="21" t="s">
        <v>48</v>
      </c>
      <c r="B5" s="22" t="s">
        <v>49</v>
      </c>
      <c r="C5" s="22" t="s">
        <v>50</v>
      </c>
      <c r="D5" s="23" t="s">
        <v>51</v>
      </c>
      <c r="E5" s="23" t="s">
        <v>52</v>
      </c>
      <c r="F5" s="23" t="s">
        <v>53</v>
      </c>
      <c r="G5" s="23" t="s">
        <v>54</v>
      </c>
      <c r="H5" s="23" t="s">
        <v>55</v>
      </c>
      <c r="I5" s="23" t="s">
        <v>56</v>
      </c>
      <c r="J5" s="23" t="s">
        <v>57</v>
      </c>
      <c r="K5" s="23" t="s">
        <v>58</v>
      </c>
      <c r="L5" s="23" t="s">
        <v>59</v>
      </c>
      <c r="M5" s="23" t="s">
        <v>60</v>
      </c>
      <c r="N5" s="23" t="s">
        <v>61</v>
      </c>
      <c r="O5" s="23" t="s">
        <v>62</v>
      </c>
      <c r="P5" s="23" t="s">
        <v>63</v>
      </c>
    </row>
    <row r="6" spans="1:16" x14ac:dyDescent="0.25">
      <c r="A6" s="24" t="s">
        <v>1</v>
      </c>
      <c r="B6" s="25">
        <v>1673821207</v>
      </c>
      <c r="C6" s="25">
        <v>25000000</v>
      </c>
      <c r="D6" s="25">
        <f>+D7+D12+D22+D31+D33+D39+D41</f>
        <v>49725482.239999995</v>
      </c>
      <c r="E6" s="25">
        <f>+E7+E12+E22+E31+E33+E39</f>
        <v>45921379.989999995</v>
      </c>
      <c r="F6" s="26">
        <f>+F7+F12+F22+F31+F33+F39</f>
        <v>71574149.200000003</v>
      </c>
      <c r="G6" s="25">
        <f>+G7+G12+G22+G31+G33+G39</f>
        <v>46286465.439999998</v>
      </c>
      <c r="H6" s="27">
        <v>54325763.490000002</v>
      </c>
      <c r="I6" s="26"/>
      <c r="J6" s="26"/>
      <c r="K6" s="26"/>
      <c r="L6" s="26"/>
      <c r="M6" s="26"/>
      <c r="N6" s="25"/>
      <c r="O6" s="26"/>
      <c r="P6" s="25">
        <f>+D6+E6+F6+G6+H6+I6+J6+K6+L6+M6+N6+O6</f>
        <v>267833240.36000001</v>
      </c>
    </row>
    <row r="7" spans="1:16" x14ac:dyDescent="0.25">
      <c r="A7" s="28" t="s">
        <v>2</v>
      </c>
      <c r="B7" s="25">
        <v>776805507</v>
      </c>
      <c r="C7" s="25">
        <v>-86589300</v>
      </c>
      <c r="D7" s="25">
        <v>41819627.979999997</v>
      </c>
      <c r="E7" s="25">
        <f>+E8+E9+E10+E11</f>
        <v>40264749.619999997</v>
      </c>
      <c r="F7" s="25">
        <f>+F8+F9+F10+F11</f>
        <v>40861201.039999999</v>
      </c>
      <c r="G7" s="25">
        <f>+G8+G9+G10+G11</f>
        <v>41169099.359999999</v>
      </c>
      <c r="H7" s="27">
        <v>41069242.609999999</v>
      </c>
      <c r="I7" s="25"/>
      <c r="J7" s="25"/>
      <c r="K7" s="25"/>
      <c r="L7" s="25"/>
      <c r="M7" s="25"/>
      <c r="N7" s="25"/>
      <c r="O7" s="25"/>
      <c r="P7" s="25">
        <f>+P8+P9+P10+P11</f>
        <v>205183920.56</v>
      </c>
    </row>
    <row r="8" spans="1:16" x14ac:dyDescent="0.25">
      <c r="A8" s="29" t="s">
        <v>3</v>
      </c>
      <c r="B8" s="30">
        <v>657850698</v>
      </c>
      <c r="C8" s="30">
        <v>-131423100</v>
      </c>
      <c r="D8" s="30">
        <v>35210403.200000003</v>
      </c>
      <c r="E8" s="30">
        <v>33962140.329999998</v>
      </c>
      <c r="F8" s="30">
        <v>34614460.530000001</v>
      </c>
      <c r="G8" s="30">
        <v>34915960.810000002</v>
      </c>
      <c r="H8" s="31">
        <v>34853976.560000002</v>
      </c>
      <c r="I8" s="30"/>
      <c r="J8" s="30"/>
      <c r="K8" s="30"/>
      <c r="L8" s="30"/>
      <c r="M8" s="30"/>
      <c r="N8" s="30"/>
      <c r="O8" s="30"/>
      <c r="P8" s="32">
        <f>+D8+E8+F8+G8+H8+I8+J8+K8+L8+M8+N8+O8</f>
        <v>173556941.43000001</v>
      </c>
    </row>
    <row r="9" spans="1:16" x14ac:dyDescent="0.25">
      <c r="A9" s="29" t="s">
        <v>4</v>
      </c>
      <c r="B9" s="30">
        <v>62666200</v>
      </c>
      <c r="C9" s="30">
        <v>37333800</v>
      </c>
      <c r="D9" s="30">
        <v>1396000</v>
      </c>
      <c r="E9" s="30">
        <v>1179000</v>
      </c>
      <c r="F9" s="30">
        <v>1179000</v>
      </c>
      <c r="G9" s="30">
        <v>1179000</v>
      </c>
      <c r="H9" s="31">
        <v>1157000</v>
      </c>
      <c r="I9" s="30"/>
      <c r="J9" s="30"/>
      <c r="K9" s="30"/>
      <c r="L9" s="30"/>
      <c r="M9" s="30"/>
      <c r="N9" s="30"/>
      <c r="O9" s="30"/>
      <c r="P9" s="32">
        <f t="shared" ref="P9:P10" si="0">+D9+E9+F9+G9+H9+I9+J9+K9+L9+M9+N9+O9</f>
        <v>6090000</v>
      </c>
    </row>
    <row r="10" spans="1:16" x14ac:dyDescent="0.25">
      <c r="A10" s="29" t="s">
        <v>5</v>
      </c>
      <c r="B10" s="30">
        <v>500000</v>
      </c>
      <c r="C10" s="30">
        <v>0</v>
      </c>
      <c r="D10" s="30">
        <v>0</v>
      </c>
      <c r="E10" s="30">
        <v>0</v>
      </c>
      <c r="F10" s="30">
        <v>0</v>
      </c>
      <c r="G10" s="30">
        <v>0</v>
      </c>
      <c r="H10" s="31">
        <v>0</v>
      </c>
      <c r="I10" s="30"/>
      <c r="J10" s="30"/>
      <c r="K10" s="30"/>
      <c r="L10" s="30"/>
      <c r="M10" s="30"/>
      <c r="N10" s="30"/>
      <c r="O10" s="30"/>
      <c r="P10" s="32">
        <f t="shared" si="0"/>
        <v>0</v>
      </c>
    </row>
    <row r="11" spans="1:16" x14ac:dyDescent="0.25">
      <c r="A11" s="29" t="s">
        <v>6</v>
      </c>
      <c r="B11" s="30">
        <v>55788609</v>
      </c>
      <c r="C11" s="30">
        <v>7500000</v>
      </c>
      <c r="D11" s="30">
        <v>5213224.7300000004</v>
      </c>
      <c r="E11" s="30">
        <v>5123609.29</v>
      </c>
      <c r="F11" s="30">
        <v>5067740.51</v>
      </c>
      <c r="G11" s="30">
        <v>5074138.55</v>
      </c>
      <c r="H11" s="31">
        <v>5058266.05</v>
      </c>
      <c r="I11" s="30"/>
      <c r="J11" s="30"/>
      <c r="K11" s="30"/>
      <c r="L11" s="30"/>
      <c r="M11" s="30"/>
      <c r="N11" s="30"/>
      <c r="O11" s="30"/>
      <c r="P11" s="32">
        <f>+D11+E11+F11+G11+H11+I11+J11+K11+L11+M11+N11+O11</f>
        <v>25536979.129999999</v>
      </c>
    </row>
    <row r="12" spans="1:16" x14ac:dyDescent="0.25">
      <c r="A12" s="28" t="s">
        <v>7</v>
      </c>
      <c r="B12" s="25">
        <v>487774500</v>
      </c>
      <c r="C12" s="25">
        <v>39255500</v>
      </c>
      <c r="D12" s="25">
        <v>6243375.54</v>
      </c>
      <c r="E12" s="25">
        <f>+E13+E14+E15+E16+E17+E18+E19+E20+E21</f>
        <v>4445291.87</v>
      </c>
      <c r="F12" s="25">
        <f>+F13+F14+F15+F16+F17+F18+F19+F20+F21</f>
        <v>5064787.3099999996</v>
      </c>
      <c r="G12" s="25">
        <f>+G13+G14+G15+G16+G17+G18+G19+G20+G21</f>
        <v>3381927.64</v>
      </c>
      <c r="H12" s="27">
        <v>4008791.43</v>
      </c>
      <c r="I12" s="25"/>
      <c r="J12" s="25"/>
      <c r="K12" s="25"/>
      <c r="L12" s="25"/>
      <c r="M12" s="25"/>
      <c r="N12" s="25"/>
      <c r="O12" s="25"/>
      <c r="P12" s="25">
        <f t="shared" ref="P12:P40" si="1">+D12+E12+F12+G12+H12+I12+J12+K12+L12+M12+N12+O12</f>
        <v>23144173.789999999</v>
      </c>
    </row>
    <row r="13" spans="1:16" x14ac:dyDescent="0.25">
      <c r="A13" s="29" t="s">
        <v>8</v>
      </c>
      <c r="B13" s="30">
        <v>28700000</v>
      </c>
      <c r="C13" s="30">
        <v>0</v>
      </c>
      <c r="D13" s="30">
        <v>1093467.48</v>
      </c>
      <c r="E13" s="30">
        <v>1444722.99</v>
      </c>
      <c r="F13" s="30">
        <v>1485598.08</v>
      </c>
      <c r="G13" s="30">
        <v>1445418.26</v>
      </c>
      <c r="H13" s="31">
        <v>1577568.57</v>
      </c>
      <c r="I13" s="30"/>
      <c r="J13" s="30"/>
      <c r="K13" s="30"/>
      <c r="L13" s="30"/>
      <c r="M13" s="30"/>
      <c r="N13" s="30"/>
      <c r="O13" s="30"/>
      <c r="P13" s="32">
        <f t="shared" si="1"/>
        <v>7046775.3799999999</v>
      </c>
    </row>
    <row r="14" spans="1:16" x14ac:dyDescent="0.25">
      <c r="A14" s="29" t="s">
        <v>9</v>
      </c>
      <c r="B14" s="30">
        <v>84000000</v>
      </c>
      <c r="C14" s="30">
        <v>54000000</v>
      </c>
      <c r="D14" s="30">
        <v>11800</v>
      </c>
      <c r="E14" s="30">
        <v>808898</v>
      </c>
      <c r="F14" s="30">
        <v>800000</v>
      </c>
      <c r="G14" s="30">
        <v>54883.81</v>
      </c>
      <c r="H14" s="31">
        <v>104594.96</v>
      </c>
      <c r="I14" s="30"/>
      <c r="J14" s="30"/>
      <c r="K14" s="30"/>
      <c r="L14" s="30"/>
      <c r="M14" s="30"/>
      <c r="N14" s="30"/>
      <c r="O14" s="30"/>
      <c r="P14" s="32">
        <f t="shared" si="1"/>
        <v>1780176.77</v>
      </c>
    </row>
    <row r="15" spans="1:16" x14ac:dyDescent="0.25">
      <c r="A15" s="29" t="s">
        <v>10</v>
      </c>
      <c r="B15" s="30">
        <v>5000000</v>
      </c>
      <c r="C15" s="30">
        <v>-2000000</v>
      </c>
      <c r="D15" s="30">
        <v>0</v>
      </c>
      <c r="E15" s="30">
        <v>0</v>
      </c>
      <c r="F15" s="30">
        <v>0</v>
      </c>
      <c r="G15" s="30">
        <v>0</v>
      </c>
      <c r="H15" s="31">
        <v>0</v>
      </c>
      <c r="I15" s="30"/>
      <c r="J15" s="30"/>
      <c r="K15" s="30"/>
      <c r="L15" s="30"/>
      <c r="M15" s="30"/>
      <c r="N15" s="30"/>
      <c r="O15" s="30"/>
      <c r="P15" s="32">
        <f t="shared" si="1"/>
        <v>0</v>
      </c>
    </row>
    <row r="16" spans="1:16" x14ac:dyDescent="0.25">
      <c r="A16" s="29" t="s">
        <v>11</v>
      </c>
      <c r="B16" s="30">
        <v>2800000</v>
      </c>
      <c r="C16" s="30">
        <v>0</v>
      </c>
      <c r="D16" s="30">
        <v>0</v>
      </c>
      <c r="E16" s="30">
        <v>0</v>
      </c>
      <c r="F16" s="30">
        <v>0</v>
      </c>
      <c r="G16" s="30">
        <v>0</v>
      </c>
      <c r="H16" s="31">
        <v>0</v>
      </c>
      <c r="I16" s="30"/>
      <c r="J16" s="30"/>
      <c r="K16" s="30"/>
      <c r="L16" s="30"/>
      <c r="M16" s="30"/>
      <c r="N16" s="30"/>
      <c r="O16" s="30"/>
      <c r="P16" s="32">
        <f t="shared" si="1"/>
        <v>0</v>
      </c>
    </row>
    <row r="17" spans="1:16" x14ac:dyDescent="0.25">
      <c r="A17" s="29" t="s">
        <v>12</v>
      </c>
      <c r="B17" s="30">
        <v>3200000</v>
      </c>
      <c r="C17" s="30">
        <v>0</v>
      </c>
      <c r="D17" s="30">
        <v>0</v>
      </c>
      <c r="E17" s="30">
        <v>0</v>
      </c>
      <c r="F17" s="30">
        <v>0</v>
      </c>
      <c r="G17" s="30">
        <v>59200</v>
      </c>
      <c r="H17" s="31">
        <v>449752.41</v>
      </c>
      <c r="I17" s="30"/>
      <c r="J17" s="30"/>
      <c r="K17" s="30"/>
      <c r="L17" s="30"/>
      <c r="M17" s="30"/>
      <c r="N17" s="30"/>
      <c r="O17" s="30"/>
      <c r="P17" s="32">
        <f t="shared" si="1"/>
        <v>508952.41</v>
      </c>
    </row>
    <row r="18" spans="1:16" x14ac:dyDescent="0.25">
      <c r="A18" s="29" t="s">
        <v>13</v>
      </c>
      <c r="B18" s="30">
        <v>38400000</v>
      </c>
      <c r="C18" s="30">
        <v>0</v>
      </c>
      <c r="D18" s="30">
        <v>0</v>
      </c>
      <c r="E18" s="30">
        <v>405333.07</v>
      </c>
      <c r="F18" s="30">
        <v>1748746.3</v>
      </c>
      <c r="G18" s="30">
        <v>396102.77</v>
      </c>
      <c r="H18" s="31">
        <v>783474.62</v>
      </c>
      <c r="I18" s="30"/>
      <c r="J18" s="30"/>
      <c r="K18" s="30"/>
      <c r="L18" s="30"/>
      <c r="M18" s="30"/>
      <c r="N18" s="30"/>
      <c r="O18" s="30"/>
      <c r="P18" s="32">
        <f t="shared" si="1"/>
        <v>3333656.7600000002</v>
      </c>
    </row>
    <row r="19" spans="1:16" ht="24.75" x14ac:dyDescent="0.25">
      <c r="A19" s="33" t="s">
        <v>14</v>
      </c>
      <c r="B19" s="30">
        <v>41764500</v>
      </c>
      <c r="C19" s="30">
        <v>-5349500</v>
      </c>
      <c r="D19" s="30">
        <v>0</v>
      </c>
      <c r="E19" s="30">
        <v>53433.16</v>
      </c>
      <c r="F19" s="30">
        <v>12685</v>
      </c>
      <c r="G19" s="30">
        <v>39904.519999999997</v>
      </c>
      <c r="H19" s="31">
        <v>136999.99</v>
      </c>
      <c r="I19" s="30"/>
      <c r="J19" s="30"/>
      <c r="K19" s="30"/>
      <c r="L19" s="30"/>
      <c r="M19" s="30"/>
      <c r="N19" s="30"/>
      <c r="O19" s="30"/>
      <c r="P19" s="32">
        <f t="shared" si="1"/>
        <v>243022.66999999998</v>
      </c>
    </row>
    <row r="20" spans="1:16" ht="24.75" x14ac:dyDescent="0.25">
      <c r="A20" s="33" t="s">
        <v>15</v>
      </c>
      <c r="B20" s="30">
        <v>266700000</v>
      </c>
      <c r="C20" s="30">
        <v>-4565000</v>
      </c>
      <c r="D20" s="30">
        <v>5138108.0599999996</v>
      </c>
      <c r="E20" s="30">
        <v>1732904.65</v>
      </c>
      <c r="F20" s="30">
        <v>997062.97</v>
      </c>
      <c r="G20" s="30">
        <v>1386418.28</v>
      </c>
      <c r="H20" s="31">
        <v>956400.88</v>
      </c>
      <c r="I20" s="30"/>
      <c r="J20" s="30"/>
      <c r="K20" s="30"/>
      <c r="L20" s="30"/>
      <c r="M20" s="30"/>
      <c r="N20" s="30"/>
      <c r="O20" s="30"/>
      <c r="P20" s="32">
        <f t="shared" si="1"/>
        <v>10210894.84</v>
      </c>
    </row>
    <row r="21" spans="1:16" x14ac:dyDescent="0.25">
      <c r="A21" s="29" t="s">
        <v>16</v>
      </c>
      <c r="B21" s="30">
        <v>17210000</v>
      </c>
      <c r="C21" s="30">
        <v>-2830000</v>
      </c>
      <c r="D21" s="30">
        <v>0</v>
      </c>
      <c r="E21" s="30">
        <v>0</v>
      </c>
      <c r="F21" s="30">
        <v>20694.96</v>
      </c>
      <c r="G21" s="30">
        <v>0</v>
      </c>
      <c r="H21" s="31">
        <v>0</v>
      </c>
      <c r="I21" s="30"/>
      <c r="J21" s="30"/>
      <c r="K21" s="30"/>
      <c r="L21" s="30"/>
      <c r="M21" s="30"/>
      <c r="N21" s="30"/>
      <c r="O21" s="30"/>
      <c r="P21" s="32">
        <f t="shared" si="1"/>
        <v>20694.96</v>
      </c>
    </row>
    <row r="22" spans="1:16" x14ac:dyDescent="0.25">
      <c r="A22" s="28" t="s">
        <v>17</v>
      </c>
      <c r="B22" s="25">
        <v>137604000</v>
      </c>
      <c r="C22" s="25">
        <v>-23700000</v>
      </c>
      <c r="D22" s="25">
        <v>403653.72</v>
      </c>
      <c r="E22" s="25">
        <f>+E23+E24+E25+E26+E27+E28+E29+E30</f>
        <v>257723.5</v>
      </c>
      <c r="F22" s="25">
        <f>+F23+F24+F25+F26+F27+F28+F29+F30</f>
        <v>1537173.5499999998</v>
      </c>
      <c r="G22" s="25">
        <f>+G23+G24+G25+G26+G27+G28+G29+G30</f>
        <v>102665.94</v>
      </c>
      <c r="H22" s="27">
        <v>6032931.1500000004</v>
      </c>
      <c r="I22" s="25"/>
      <c r="J22" s="25"/>
      <c r="K22" s="25"/>
      <c r="L22" s="25"/>
      <c r="M22" s="25"/>
      <c r="N22" s="25"/>
      <c r="O22" s="25"/>
      <c r="P22" s="26">
        <f t="shared" si="1"/>
        <v>8334147.8599999994</v>
      </c>
    </row>
    <row r="23" spans="1:16" x14ac:dyDescent="0.25">
      <c r="A23" s="29" t="s">
        <v>18</v>
      </c>
      <c r="B23" s="30">
        <v>2100000</v>
      </c>
      <c r="C23" s="30">
        <v>0</v>
      </c>
      <c r="D23" s="30">
        <v>0</v>
      </c>
      <c r="E23" s="30">
        <v>177540.01</v>
      </c>
      <c r="F23" s="30">
        <v>31615.5</v>
      </c>
      <c r="G23" s="30">
        <v>29740</v>
      </c>
      <c r="H23" s="31">
        <v>173843.36</v>
      </c>
      <c r="I23" s="30"/>
      <c r="J23" s="30"/>
      <c r="K23" s="30"/>
      <c r="L23" s="30"/>
      <c r="M23" s="30"/>
      <c r="N23" s="30"/>
      <c r="O23" s="30"/>
      <c r="P23" s="32">
        <f t="shared" si="1"/>
        <v>412738.87</v>
      </c>
    </row>
    <row r="24" spans="1:16" x14ac:dyDescent="0.25">
      <c r="A24" s="29" t="s">
        <v>19</v>
      </c>
      <c r="B24" s="30">
        <v>6150000</v>
      </c>
      <c r="C24" s="30">
        <v>-1000000</v>
      </c>
      <c r="D24" s="30">
        <v>0</v>
      </c>
      <c r="E24" s="30">
        <v>0</v>
      </c>
      <c r="F24" s="30">
        <v>0</v>
      </c>
      <c r="G24" s="30">
        <v>0</v>
      </c>
      <c r="H24" s="31">
        <v>33969.050000000003</v>
      </c>
      <c r="I24" s="30"/>
      <c r="J24" s="30"/>
      <c r="K24" s="30"/>
      <c r="L24" s="30"/>
      <c r="M24" s="30"/>
      <c r="N24" s="30"/>
      <c r="O24" s="30"/>
      <c r="P24" s="32">
        <f t="shared" si="1"/>
        <v>33969.050000000003</v>
      </c>
    </row>
    <row r="25" spans="1:16" x14ac:dyDescent="0.25">
      <c r="A25" s="29" t="s">
        <v>64</v>
      </c>
      <c r="B25" s="30">
        <v>9250000</v>
      </c>
      <c r="C25" s="30">
        <v>0</v>
      </c>
      <c r="D25" s="30">
        <v>0</v>
      </c>
      <c r="E25" s="30">
        <v>20850</v>
      </c>
      <c r="F25" s="30">
        <v>173403.09</v>
      </c>
      <c r="G25" s="30">
        <v>0</v>
      </c>
      <c r="H25" s="31">
        <v>767</v>
      </c>
      <c r="I25" s="30"/>
      <c r="J25" s="30"/>
      <c r="K25" s="30"/>
      <c r="L25" s="30"/>
      <c r="M25" s="30"/>
      <c r="N25" s="30"/>
      <c r="O25" s="30"/>
      <c r="P25" s="32">
        <f t="shared" si="1"/>
        <v>195020.09</v>
      </c>
    </row>
    <row r="26" spans="1:16" x14ac:dyDescent="0.25">
      <c r="A26" s="29" t="s">
        <v>20</v>
      </c>
      <c r="B26" s="30">
        <v>13800000</v>
      </c>
      <c r="C26" s="30">
        <v>-12300000</v>
      </c>
      <c r="D26" s="30">
        <v>0</v>
      </c>
      <c r="E26" s="30">
        <v>0</v>
      </c>
      <c r="F26" s="30">
        <v>0</v>
      </c>
      <c r="G26" s="30">
        <v>0</v>
      </c>
      <c r="H26" s="31">
        <v>0</v>
      </c>
      <c r="I26" s="30"/>
      <c r="J26" s="30"/>
      <c r="K26" s="30"/>
      <c r="L26" s="30"/>
      <c r="M26" s="30"/>
      <c r="N26" s="30"/>
      <c r="O26" s="30"/>
      <c r="P26" s="32">
        <f t="shared" si="1"/>
        <v>0</v>
      </c>
    </row>
    <row r="27" spans="1:16" x14ac:dyDescent="0.25">
      <c r="A27" s="29" t="s">
        <v>65</v>
      </c>
      <c r="B27" s="30">
        <v>2784000</v>
      </c>
      <c r="C27" s="30">
        <v>0</v>
      </c>
      <c r="D27" s="30">
        <v>0</v>
      </c>
      <c r="E27" s="30">
        <v>1951.99</v>
      </c>
      <c r="F27" s="30">
        <v>0</v>
      </c>
      <c r="G27" s="30">
        <v>1075.99</v>
      </c>
      <c r="H27" s="31">
        <v>5884.02</v>
      </c>
      <c r="I27" s="30"/>
      <c r="J27" s="30"/>
      <c r="K27" s="30"/>
      <c r="L27" s="30"/>
      <c r="M27" s="30"/>
      <c r="N27" s="30"/>
      <c r="O27" s="30"/>
      <c r="P27" s="32">
        <f t="shared" si="1"/>
        <v>8912</v>
      </c>
    </row>
    <row r="28" spans="1:16" x14ac:dyDescent="0.25">
      <c r="A28" s="29" t="s">
        <v>21</v>
      </c>
      <c r="B28" s="30">
        <v>1000000</v>
      </c>
      <c r="C28" s="30">
        <v>800000</v>
      </c>
      <c r="D28" s="30">
        <v>403653.72</v>
      </c>
      <c r="E28" s="30">
        <v>14102.8</v>
      </c>
      <c r="F28" s="30">
        <v>0</v>
      </c>
      <c r="G28" s="30">
        <v>17389.46</v>
      </c>
      <c r="H28" s="31">
        <v>31496.27</v>
      </c>
      <c r="I28" s="30"/>
      <c r="J28" s="30"/>
      <c r="K28" s="30"/>
      <c r="L28" s="30"/>
      <c r="M28" s="30"/>
      <c r="N28" s="30"/>
      <c r="O28" s="30"/>
      <c r="P28" s="32">
        <f t="shared" si="1"/>
        <v>466642.25</v>
      </c>
    </row>
    <row r="29" spans="1:16" ht="24.75" x14ac:dyDescent="0.25">
      <c r="A29" s="33" t="s">
        <v>22</v>
      </c>
      <c r="B29" s="30">
        <v>30405000</v>
      </c>
      <c r="C29" s="30">
        <v>45000</v>
      </c>
      <c r="D29" s="30">
        <v>0</v>
      </c>
      <c r="E29" s="30">
        <v>1295</v>
      </c>
      <c r="F29" s="30">
        <v>177214.02</v>
      </c>
      <c r="G29" s="30">
        <v>7303.03</v>
      </c>
      <c r="H29" s="31">
        <v>4942837.4000000004</v>
      </c>
      <c r="I29" s="30"/>
      <c r="J29" s="30"/>
      <c r="K29" s="30"/>
      <c r="L29" s="30"/>
      <c r="M29" s="30"/>
      <c r="N29" s="30"/>
      <c r="O29" s="30"/>
      <c r="P29" s="32">
        <f t="shared" si="1"/>
        <v>5128649.45</v>
      </c>
    </row>
    <row r="30" spans="1:16" x14ac:dyDescent="0.25">
      <c r="A30" s="29" t="s">
        <v>23</v>
      </c>
      <c r="B30" s="30">
        <v>72115000</v>
      </c>
      <c r="C30" s="30">
        <v>-11245000</v>
      </c>
      <c r="D30" s="30">
        <v>0</v>
      </c>
      <c r="E30" s="30">
        <v>41983.7</v>
      </c>
      <c r="F30" s="30">
        <v>1154940.94</v>
      </c>
      <c r="G30" s="30">
        <v>47157.46</v>
      </c>
      <c r="H30" s="31">
        <v>844134.05</v>
      </c>
      <c r="I30" s="30"/>
      <c r="J30" s="30"/>
      <c r="K30" s="30"/>
      <c r="L30" s="30"/>
      <c r="M30" s="30"/>
      <c r="N30" s="30"/>
      <c r="O30" s="30"/>
      <c r="P30" s="32">
        <f t="shared" si="1"/>
        <v>2088216.15</v>
      </c>
    </row>
    <row r="31" spans="1:16" x14ac:dyDescent="0.25">
      <c r="A31" s="28" t="s">
        <v>24</v>
      </c>
      <c r="B31" s="25">
        <v>126366200</v>
      </c>
      <c r="C31" s="25">
        <v>105433800</v>
      </c>
      <c r="D31" s="25">
        <v>882725</v>
      </c>
      <c r="E31" s="25">
        <f>+E32</f>
        <v>948960</v>
      </c>
      <c r="F31" s="25">
        <f>+F32</f>
        <v>24052842.5</v>
      </c>
      <c r="G31" s="25">
        <f>+G32</f>
        <v>1632772.5</v>
      </c>
      <c r="H31" s="27">
        <v>941842.5</v>
      </c>
      <c r="I31" s="25"/>
      <c r="J31" s="25"/>
      <c r="K31" s="25"/>
      <c r="L31" s="25"/>
      <c r="M31" s="25"/>
      <c r="N31" s="25"/>
      <c r="O31" s="25"/>
      <c r="P31" s="26">
        <f>+D31+E31+F31+G31+H31+I31+J31+K31+L31+M31+N31+O31</f>
        <v>28459142.5</v>
      </c>
    </row>
    <row r="32" spans="1:16" x14ac:dyDescent="0.25">
      <c r="A32" s="29" t="s">
        <v>25</v>
      </c>
      <c r="B32" s="30">
        <v>126366200</v>
      </c>
      <c r="C32" s="30">
        <v>105433800</v>
      </c>
      <c r="D32" s="30">
        <v>882725</v>
      </c>
      <c r="E32" s="30">
        <v>948960</v>
      </c>
      <c r="F32" s="30">
        <v>24052842.5</v>
      </c>
      <c r="G32" s="30">
        <v>1632772.5</v>
      </c>
      <c r="H32" s="31">
        <v>941842.5</v>
      </c>
      <c r="I32" s="30"/>
      <c r="J32" s="30"/>
      <c r="K32" s="30"/>
      <c r="L32" s="30"/>
      <c r="M32" s="30"/>
      <c r="N32" s="30"/>
      <c r="O32" s="30"/>
      <c r="P32" s="32">
        <f t="shared" si="1"/>
        <v>28459142.5</v>
      </c>
    </row>
    <row r="33" spans="1:16" x14ac:dyDescent="0.25">
      <c r="A33" s="28" t="s">
        <v>26</v>
      </c>
      <c r="B33" s="25">
        <v>119971000</v>
      </c>
      <c r="C33" s="25">
        <v>-12100000</v>
      </c>
      <c r="D33" s="25">
        <v>0</v>
      </c>
      <c r="E33" s="25">
        <f>+E34+E35+E36+E37+E38</f>
        <v>4655</v>
      </c>
      <c r="F33" s="25">
        <f>+F34+F35+F36+F37+F38</f>
        <v>58144.799999999996</v>
      </c>
      <c r="G33" s="25">
        <f>+G34+G35+G36+G37+G38</f>
        <v>0</v>
      </c>
      <c r="H33" s="27">
        <v>2272955.7999999998</v>
      </c>
      <c r="I33" s="25"/>
      <c r="J33" s="25"/>
      <c r="K33" s="34"/>
      <c r="L33" s="25"/>
      <c r="M33" s="25"/>
      <c r="N33" s="25"/>
      <c r="O33" s="25"/>
      <c r="P33" s="26">
        <f>+D33+E33+F33+G33+H33+I33+J33+K33+L33+M33+N33+O33</f>
        <v>2335755.5999999996</v>
      </c>
    </row>
    <row r="34" spans="1:16" x14ac:dyDescent="0.25">
      <c r="A34" s="29" t="s">
        <v>27</v>
      </c>
      <c r="B34" s="30">
        <v>3271000</v>
      </c>
      <c r="C34" s="30">
        <v>0</v>
      </c>
      <c r="D34" s="30">
        <v>0</v>
      </c>
      <c r="E34" s="30">
        <v>0</v>
      </c>
      <c r="F34" s="30">
        <v>51674.559999999998</v>
      </c>
      <c r="G34" s="30">
        <v>0</v>
      </c>
      <c r="H34" s="31">
        <v>0</v>
      </c>
      <c r="I34" s="30"/>
      <c r="J34" s="30"/>
      <c r="K34" s="30"/>
      <c r="L34" s="30"/>
      <c r="M34" s="30"/>
      <c r="N34" s="30"/>
      <c r="O34" s="30"/>
      <c r="P34" s="32">
        <f t="shared" si="1"/>
        <v>51674.559999999998</v>
      </c>
    </row>
    <row r="35" spans="1:16" x14ac:dyDescent="0.25">
      <c r="A35" s="29" t="s">
        <v>28</v>
      </c>
      <c r="B35" s="30">
        <v>100000</v>
      </c>
      <c r="C35" s="30">
        <v>0</v>
      </c>
      <c r="D35" s="30">
        <v>0</v>
      </c>
      <c r="E35" s="30">
        <v>0</v>
      </c>
      <c r="F35" s="30">
        <v>0</v>
      </c>
      <c r="G35" s="30">
        <v>0</v>
      </c>
      <c r="H35" s="31">
        <v>0</v>
      </c>
      <c r="I35" s="30"/>
      <c r="J35" s="30"/>
      <c r="K35" s="30"/>
      <c r="L35" s="30"/>
      <c r="M35" s="30"/>
      <c r="N35" s="30"/>
      <c r="O35" s="30"/>
      <c r="P35" s="32">
        <f t="shared" si="1"/>
        <v>0</v>
      </c>
    </row>
    <row r="36" spans="1:16" x14ac:dyDescent="0.25">
      <c r="A36" s="29" t="s">
        <v>29</v>
      </c>
      <c r="B36" s="30">
        <v>89600000</v>
      </c>
      <c r="C36" s="30">
        <v>-4100000</v>
      </c>
      <c r="D36" s="30">
        <v>0</v>
      </c>
      <c r="E36" s="30">
        <v>4655</v>
      </c>
      <c r="F36" s="30">
        <v>0</v>
      </c>
      <c r="G36" s="30">
        <v>0</v>
      </c>
      <c r="H36" s="31">
        <v>0</v>
      </c>
      <c r="I36" s="30"/>
      <c r="J36" s="30"/>
      <c r="K36" s="30"/>
      <c r="L36" s="30"/>
      <c r="M36" s="30"/>
      <c r="N36" s="30"/>
      <c r="O36" s="30"/>
      <c r="P36" s="32">
        <f t="shared" si="1"/>
        <v>4655</v>
      </c>
    </row>
    <row r="37" spans="1:16" x14ac:dyDescent="0.25">
      <c r="A37" s="29" t="s">
        <v>30</v>
      </c>
      <c r="B37" s="30">
        <v>12000000</v>
      </c>
      <c r="C37" s="30">
        <v>0</v>
      </c>
      <c r="D37" s="30">
        <v>0</v>
      </c>
      <c r="E37" s="30">
        <v>0</v>
      </c>
      <c r="F37" s="30">
        <v>0</v>
      </c>
      <c r="G37" s="30">
        <v>0</v>
      </c>
      <c r="H37" s="31">
        <v>0</v>
      </c>
      <c r="I37" s="30"/>
      <c r="J37" s="30"/>
      <c r="K37" s="30"/>
      <c r="L37" s="30"/>
      <c r="M37" s="30"/>
      <c r="N37" s="30"/>
      <c r="O37" s="30"/>
      <c r="P37" s="32">
        <f t="shared" si="1"/>
        <v>0</v>
      </c>
    </row>
    <row r="38" spans="1:16" x14ac:dyDescent="0.25">
      <c r="A38" s="29" t="s">
        <v>31</v>
      </c>
      <c r="B38" s="30">
        <v>15000000</v>
      </c>
      <c r="C38" s="30">
        <v>-8000000</v>
      </c>
      <c r="D38" s="30">
        <v>0</v>
      </c>
      <c r="E38" s="30">
        <v>0</v>
      </c>
      <c r="F38" s="30">
        <v>6470.24</v>
      </c>
      <c r="G38" s="30">
        <v>0</v>
      </c>
      <c r="H38" s="31">
        <v>2272955.7999999998</v>
      </c>
      <c r="I38" s="30"/>
      <c r="J38" s="30"/>
      <c r="K38" s="30"/>
      <c r="L38" s="30"/>
      <c r="M38" s="30"/>
      <c r="N38" s="30"/>
      <c r="O38" s="30"/>
      <c r="P38" s="32">
        <f t="shared" si="1"/>
        <v>2279426.04</v>
      </c>
    </row>
    <row r="39" spans="1:16" x14ac:dyDescent="0.25">
      <c r="A39" s="28" t="s">
        <v>32</v>
      </c>
      <c r="B39" s="30">
        <v>25300000</v>
      </c>
      <c r="C39" s="30">
        <v>2700000</v>
      </c>
      <c r="D39" s="30">
        <v>0</v>
      </c>
      <c r="E39" s="30">
        <v>0</v>
      </c>
      <c r="F39" s="25">
        <f>+F40</f>
        <v>0</v>
      </c>
      <c r="G39" s="25">
        <f>+G40</f>
        <v>0</v>
      </c>
      <c r="H39" s="27">
        <v>0</v>
      </c>
      <c r="I39" s="25"/>
      <c r="J39" s="25"/>
      <c r="K39" s="25"/>
      <c r="L39" s="25"/>
      <c r="M39" s="25"/>
      <c r="N39" s="25"/>
      <c r="O39" s="25"/>
      <c r="P39" s="32">
        <f t="shared" si="1"/>
        <v>0</v>
      </c>
    </row>
    <row r="40" spans="1:16" x14ac:dyDescent="0.25">
      <c r="A40" s="29" t="s">
        <v>33</v>
      </c>
      <c r="B40" s="30">
        <v>25300000</v>
      </c>
      <c r="C40" s="30">
        <v>2700000</v>
      </c>
      <c r="D40" s="30">
        <v>0</v>
      </c>
      <c r="E40" s="30">
        <v>0</v>
      </c>
      <c r="F40" s="30">
        <v>0</v>
      </c>
      <c r="G40" s="30">
        <v>0</v>
      </c>
      <c r="H40" s="31">
        <v>0</v>
      </c>
      <c r="I40" s="30"/>
      <c r="J40" s="30"/>
      <c r="K40" s="30"/>
      <c r="L40" s="30"/>
      <c r="M40" s="30"/>
      <c r="N40" s="30"/>
      <c r="O40" s="30"/>
      <c r="P40" s="32">
        <f t="shared" si="1"/>
        <v>0</v>
      </c>
    </row>
    <row r="41" spans="1:16" x14ac:dyDescent="0.25">
      <c r="A41" s="24" t="s">
        <v>66</v>
      </c>
      <c r="B41" s="25">
        <v>75000000</v>
      </c>
      <c r="C41" s="25">
        <v>-25000000</v>
      </c>
      <c r="D41" s="25">
        <v>376100</v>
      </c>
      <c r="E41" s="25">
        <v>5539390.5099999998</v>
      </c>
      <c r="F41" s="25">
        <f>+F42+F44</f>
        <v>2811660</v>
      </c>
      <c r="G41" s="25">
        <f>+G42+G44</f>
        <v>27688.05</v>
      </c>
      <c r="H41" s="27">
        <v>0</v>
      </c>
      <c r="I41" s="25"/>
      <c r="J41" s="25"/>
      <c r="K41" s="25"/>
      <c r="L41" s="25"/>
      <c r="M41" s="25"/>
      <c r="N41" s="25"/>
      <c r="O41" s="25"/>
      <c r="P41" s="26">
        <f>+D41+E41+F41+G41+H41+I41+J41+K41+L41+M41+N41+O41</f>
        <v>8754838.5600000005</v>
      </c>
    </row>
    <row r="42" spans="1:16" x14ac:dyDescent="0.25">
      <c r="A42" s="28" t="s">
        <v>67</v>
      </c>
      <c r="B42" s="25">
        <v>25000000</v>
      </c>
      <c r="C42" s="25">
        <v>-25000000</v>
      </c>
      <c r="D42" s="25">
        <v>0</v>
      </c>
      <c r="E42" s="25">
        <v>0</v>
      </c>
      <c r="F42" s="25">
        <f>+F43</f>
        <v>0</v>
      </c>
      <c r="G42" s="25">
        <v>0</v>
      </c>
      <c r="H42" s="27">
        <v>0</v>
      </c>
      <c r="I42" s="25"/>
      <c r="J42" s="25"/>
      <c r="K42" s="25"/>
      <c r="L42" s="25"/>
      <c r="M42" s="25"/>
      <c r="N42" s="25"/>
      <c r="O42" s="25"/>
      <c r="P42" s="26">
        <f t="shared" ref="P42" si="2">+D42+E42+F42+G42+H42+I42+J42+K42+L42+M42+N42</f>
        <v>0</v>
      </c>
    </row>
    <row r="43" spans="1:16" x14ac:dyDescent="0.25">
      <c r="A43" s="29" t="s">
        <v>68</v>
      </c>
      <c r="B43" s="30">
        <v>25000000</v>
      </c>
      <c r="C43" s="30">
        <v>-25000000</v>
      </c>
      <c r="D43" s="30">
        <v>0</v>
      </c>
      <c r="E43" s="30">
        <v>0</v>
      </c>
      <c r="F43" s="30">
        <v>0</v>
      </c>
      <c r="G43" s="30">
        <v>0</v>
      </c>
      <c r="H43" s="31">
        <v>0</v>
      </c>
      <c r="I43" s="30"/>
      <c r="J43" s="30"/>
      <c r="K43" s="30"/>
      <c r="L43" s="30"/>
      <c r="M43" s="30"/>
      <c r="N43" s="30"/>
      <c r="O43" s="30"/>
      <c r="P43" s="32">
        <f t="shared" ref="P43" si="3">+D43+E43+F43+G43+H43+I43+J43+K43+L43+M43+N43+O43</f>
        <v>0</v>
      </c>
    </row>
    <row r="44" spans="1:16" x14ac:dyDescent="0.25">
      <c r="A44" s="28" t="s">
        <v>69</v>
      </c>
      <c r="B44" s="25">
        <v>50000000</v>
      </c>
      <c r="C44" s="25">
        <v>0</v>
      </c>
      <c r="D44" s="25">
        <v>376100</v>
      </c>
      <c r="E44" s="25">
        <f>+E45</f>
        <v>5539390.5099999998</v>
      </c>
      <c r="F44" s="25">
        <f>+F45</f>
        <v>2811660</v>
      </c>
      <c r="G44" s="25">
        <f>+G45</f>
        <v>27688.05</v>
      </c>
      <c r="H44" s="27">
        <v>0</v>
      </c>
      <c r="I44" s="25"/>
      <c r="J44" s="25"/>
      <c r="K44" s="25"/>
      <c r="L44" s="25"/>
      <c r="M44" s="25"/>
      <c r="N44" s="25"/>
      <c r="O44" s="25"/>
      <c r="P44" s="26">
        <f>+D44+E44+F44+G44+H44+I44+J44+K44+L44+M44+N44+O44</f>
        <v>8754838.5600000005</v>
      </c>
    </row>
    <row r="45" spans="1:16" x14ac:dyDescent="0.25">
      <c r="A45" s="29" t="s">
        <v>70</v>
      </c>
      <c r="B45" s="30">
        <v>50000000</v>
      </c>
      <c r="C45" s="30">
        <v>0</v>
      </c>
      <c r="D45" s="30">
        <v>376100</v>
      </c>
      <c r="E45" s="30">
        <v>5539390.5099999998</v>
      </c>
      <c r="F45" s="30">
        <v>2811660</v>
      </c>
      <c r="G45" s="30">
        <v>27688.05</v>
      </c>
      <c r="H45" s="31">
        <v>0</v>
      </c>
      <c r="I45" s="30"/>
      <c r="J45" s="30"/>
      <c r="K45" s="30"/>
      <c r="L45" s="30"/>
      <c r="M45" s="30"/>
      <c r="N45" s="30"/>
      <c r="O45" s="30"/>
      <c r="P45" s="32">
        <f t="shared" ref="P45" si="4">+D45+E45+F45+G45+H45+I45+J45+K45+L45+M45+N45+O45</f>
        <v>8754838.5600000005</v>
      </c>
    </row>
    <row r="46" spans="1:16" ht="15.75" x14ac:dyDescent="0.25">
      <c r="A46" s="35" t="s">
        <v>0</v>
      </c>
      <c r="B46" s="36">
        <v>1748821207</v>
      </c>
      <c r="C46" s="36">
        <v>0</v>
      </c>
      <c r="D46" s="36">
        <v>49725482.240000002</v>
      </c>
      <c r="E46" s="36">
        <f>+E41+E6</f>
        <v>51460770.499999993</v>
      </c>
      <c r="F46" s="36">
        <f>+F41+F6</f>
        <v>74385809.200000003</v>
      </c>
      <c r="G46" s="36">
        <f>+G41+G6+376100.05</f>
        <v>46690253.539999992</v>
      </c>
      <c r="H46" s="37">
        <v>54325763.490000002</v>
      </c>
      <c r="I46" s="36"/>
      <c r="J46" s="36"/>
      <c r="K46" s="36"/>
      <c r="L46" s="36"/>
      <c r="M46" s="36"/>
      <c r="N46" s="36"/>
      <c r="O46" s="36"/>
      <c r="P46" s="36">
        <f>+P41+P6-0.18</f>
        <v>276588078.74000001</v>
      </c>
    </row>
    <row r="47" spans="1:16" x14ac:dyDescent="0.25">
      <c r="A47" s="38" t="s">
        <v>71</v>
      </c>
    </row>
    <row r="51" spans="1:6" x14ac:dyDescent="0.25">
      <c r="A51" s="39"/>
      <c r="F51" s="40"/>
    </row>
    <row r="52" spans="1:6" x14ac:dyDescent="0.25">
      <c r="A52" s="39"/>
      <c r="F52" s="40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A46611-C61E-4570-8F9C-D59E32934819}">
  <dimension ref="A4:N93"/>
  <sheetViews>
    <sheetView tabSelected="1" topLeftCell="A11" workbookViewId="0">
      <selection activeCell="Q25" sqref="Q25"/>
    </sheetView>
  </sheetViews>
  <sheetFormatPr baseColWidth="10" defaultRowHeight="15" x14ac:dyDescent="0.25"/>
  <cols>
    <col min="1" max="1" width="82.140625" bestFit="1" customWidth="1"/>
    <col min="2" max="3" width="16.28515625" style="1" customWidth="1"/>
    <col min="4" max="4" width="16.85546875" style="1" customWidth="1"/>
    <col min="5" max="5" width="17.28515625" style="1" customWidth="1"/>
    <col min="6" max="6" width="18.5703125" style="1" customWidth="1"/>
    <col min="7" max="8" width="16.28515625" style="1" hidden="1" customWidth="1"/>
    <col min="9" max="9" width="16" style="1" hidden="1" customWidth="1"/>
    <col min="10" max="10" width="15.5703125" style="1" hidden="1" customWidth="1"/>
    <col min="11" max="12" width="16.28515625" style="1" hidden="1" customWidth="1"/>
    <col min="13" max="13" width="15.7109375" style="1" hidden="1" customWidth="1"/>
    <col min="14" max="14" width="18" style="1" customWidth="1"/>
  </cols>
  <sheetData>
    <row r="4" spans="1:14" ht="15.75" x14ac:dyDescent="0.25"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</row>
    <row r="5" spans="1:14" ht="31.5" x14ac:dyDescent="0.25">
      <c r="A5" s="42" t="s">
        <v>72</v>
      </c>
      <c r="B5" s="43" t="s">
        <v>73</v>
      </c>
      <c r="C5" s="43" t="s">
        <v>74</v>
      </c>
      <c r="D5" s="43" t="s">
        <v>75</v>
      </c>
      <c r="E5" s="43" t="s">
        <v>76</v>
      </c>
      <c r="F5" s="43" t="s">
        <v>77</v>
      </c>
      <c r="G5" s="43" t="s">
        <v>78</v>
      </c>
      <c r="H5" s="43" t="s">
        <v>79</v>
      </c>
      <c r="I5" s="43" t="s">
        <v>80</v>
      </c>
      <c r="J5" s="43" t="s">
        <v>81</v>
      </c>
      <c r="K5" s="43" t="s">
        <v>82</v>
      </c>
      <c r="L5" s="43" t="s">
        <v>83</v>
      </c>
      <c r="M5" s="43" t="s">
        <v>84</v>
      </c>
      <c r="N5" s="44" t="s">
        <v>85</v>
      </c>
    </row>
    <row r="6" spans="1:14" x14ac:dyDescent="0.25">
      <c r="A6" s="45" t="s">
        <v>86</v>
      </c>
      <c r="B6" s="25">
        <v>36389286.950000003</v>
      </c>
      <c r="C6" s="25">
        <f>+C7+C12</f>
        <v>36423991.899999999</v>
      </c>
      <c r="D6" s="25">
        <f>+D7+D12</f>
        <v>39834788.210000001</v>
      </c>
      <c r="E6" s="25">
        <v>37272544.460000001</v>
      </c>
      <c r="F6" s="27">
        <v>44179082.479999997</v>
      </c>
      <c r="G6" s="25"/>
      <c r="H6" s="25"/>
      <c r="I6" s="25"/>
      <c r="J6" s="25"/>
      <c r="K6" s="25"/>
      <c r="L6" s="25"/>
      <c r="M6" s="25"/>
      <c r="N6" s="25">
        <f>+B6+C6+D6+E6+F6+G6+H6+I6+J6+K16+L6+M6</f>
        <v>194099694</v>
      </c>
    </row>
    <row r="7" spans="1:14" x14ac:dyDescent="0.25">
      <c r="A7" s="45" t="s">
        <v>87</v>
      </c>
      <c r="B7" s="25">
        <v>0</v>
      </c>
      <c r="C7" s="25">
        <f>+C8</f>
        <v>18783725.129999999</v>
      </c>
      <c r="D7" s="25">
        <f>+D8</f>
        <v>9519647.7800000012</v>
      </c>
      <c r="E7" s="25">
        <v>9515328.8300000001</v>
      </c>
      <c r="F7" s="27">
        <v>9483033.6300000008</v>
      </c>
      <c r="G7" s="25"/>
      <c r="H7" s="25"/>
      <c r="I7" s="25"/>
      <c r="J7" s="25"/>
      <c r="K7" s="25"/>
      <c r="L7" s="25"/>
      <c r="M7" s="25"/>
      <c r="N7" s="25">
        <f t="shared" ref="N7:N12" si="0">+B7+C7+D7+E7+F7+G7+H7+I7+J7+K6+L7+M7</f>
        <v>47301735.370000005</v>
      </c>
    </row>
    <row r="8" spans="1:14" x14ac:dyDescent="0.25">
      <c r="A8" s="45" t="s">
        <v>1</v>
      </c>
      <c r="B8" s="25">
        <v>0</v>
      </c>
      <c r="C8" s="25">
        <f>+C9</f>
        <v>18783725.129999999</v>
      </c>
      <c r="D8" s="25">
        <f>+D9</f>
        <v>9519647.7800000012</v>
      </c>
      <c r="E8" s="25">
        <v>9515328.8300000001</v>
      </c>
      <c r="F8" s="27">
        <v>9483033.6300000008</v>
      </c>
      <c r="G8" s="25"/>
      <c r="H8" s="25"/>
      <c r="I8" s="25"/>
      <c r="J8" s="25"/>
      <c r="K8" s="25"/>
      <c r="L8" s="25"/>
      <c r="M8" s="25"/>
      <c r="N8" s="25">
        <f t="shared" si="0"/>
        <v>47301735.370000005</v>
      </c>
    </row>
    <row r="9" spans="1:14" x14ac:dyDescent="0.25">
      <c r="A9" s="45" t="s">
        <v>2</v>
      </c>
      <c r="B9" s="25">
        <v>0</v>
      </c>
      <c r="C9" s="25">
        <f>+C10+C11</f>
        <v>18783725.129999999</v>
      </c>
      <c r="D9" s="25">
        <f>+D10+D11</f>
        <v>9519647.7800000012</v>
      </c>
      <c r="E9" s="25">
        <v>9515328.8300000001</v>
      </c>
      <c r="F9" s="27">
        <v>9483033.6300000008</v>
      </c>
      <c r="G9" s="25"/>
      <c r="H9" s="25"/>
      <c r="I9" s="25"/>
      <c r="J9" s="25"/>
      <c r="K9" s="25"/>
      <c r="L9" s="25"/>
      <c r="M9" s="25"/>
      <c r="N9" s="25">
        <f t="shared" si="0"/>
        <v>47301735.370000005</v>
      </c>
    </row>
    <row r="10" spans="1:14" x14ac:dyDescent="0.25">
      <c r="A10" s="46" t="s">
        <v>3</v>
      </c>
      <c r="B10" s="30">
        <v>0</v>
      </c>
      <c r="C10" s="30">
        <v>16320625.199999999</v>
      </c>
      <c r="D10" s="30">
        <v>8279879.9000000004</v>
      </c>
      <c r="E10" s="30">
        <v>8270254.9000000004</v>
      </c>
      <c r="F10" s="31">
        <v>8242254.9000000004</v>
      </c>
      <c r="G10" s="30"/>
      <c r="H10" s="30"/>
      <c r="I10" s="30"/>
      <c r="J10" s="30"/>
      <c r="K10" s="30"/>
      <c r="L10" s="30"/>
      <c r="M10" s="30"/>
      <c r="N10" s="30">
        <f t="shared" si="0"/>
        <v>41113014.899999999</v>
      </c>
    </row>
    <row r="11" spans="1:14" x14ac:dyDescent="0.25">
      <c r="A11" s="46" t="s">
        <v>6</v>
      </c>
      <c r="B11" s="30">
        <v>0</v>
      </c>
      <c r="C11" s="30">
        <v>2463099.9300000002</v>
      </c>
      <c r="D11" s="30">
        <v>1239767.8799999999</v>
      </c>
      <c r="E11" s="30">
        <v>1245073.93</v>
      </c>
      <c r="F11" s="31">
        <v>1240778.73</v>
      </c>
      <c r="G11" s="30"/>
      <c r="H11" s="30"/>
      <c r="I11" s="30"/>
      <c r="J11" s="30"/>
      <c r="K11" s="30"/>
      <c r="L11" s="30"/>
      <c r="M11" s="30"/>
      <c r="N11" s="30">
        <f>+B11+C11+D11+E11+F11+G11+H11+I11+J11+K10+L11+M11</f>
        <v>6188720.4700000007</v>
      </c>
    </row>
    <row r="12" spans="1:14" x14ac:dyDescent="0.25">
      <c r="A12" s="45" t="s">
        <v>88</v>
      </c>
      <c r="B12" s="25">
        <v>36389286.950000003</v>
      </c>
      <c r="C12" s="25">
        <f>+C13</f>
        <v>17640266.77</v>
      </c>
      <c r="D12" s="25">
        <f>+D13</f>
        <v>30315140.43</v>
      </c>
      <c r="E12" s="25">
        <v>27757215.629999999</v>
      </c>
      <c r="F12" s="27">
        <v>34696048.850000001</v>
      </c>
      <c r="G12" s="25"/>
      <c r="H12" s="25"/>
      <c r="I12" s="25"/>
      <c r="J12" s="25"/>
      <c r="K12" s="25"/>
      <c r="L12" s="25"/>
      <c r="M12" s="25"/>
      <c r="N12" s="25">
        <f t="shared" si="0"/>
        <v>146797958.63</v>
      </c>
    </row>
    <row r="13" spans="1:14" x14ac:dyDescent="0.25">
      <c r="A13" s="45" t="s">
        <v>1</v>
      </c>
      <c r="B13" s="25">
        <v>36389286.950000003</v>
      </c>
      <c r="C13" s="25">
        <f>+C14+C19+C29+C38+C43</f>
        <v>17640266.77</v>
      </c>
      <c r="D13" s="25">
        <f>+D14+D19+D29+D38+D43</f>
        <v>30315140.43</v>
      </c>
      <c r="E13" s="25">
        <v>27757215.629999999</v>
      </c>
      <c r="F13" s="27">
        <v>34696048.850000001</v>
      </c>
      <c r="G13" s="25"/>
      <c r="H13" s="25"/>
      <c r="I13" s="25"/>
      <c r="J13" s="25"/>
      <c r="K13" s="25"/>
      <c r="L13" s="25"/>
      <c r="M13" s="25"/>
      <c r="N13" s="25">
        <f t="shared" ref="N13:N76" si="1">+B13+C13+D13+E13+F13+G13+H13+I13+J13+K13+L13+M13</f>
        <v>146797958.63</v>
      </c>
    </row>
    <row r="14" spans="1:14" x14ac:dyDescent="0.25">
      <c r="A14" s="45" t="s">
        <v>2</v>
      </c>
      <c r="B14" s="25">
        <v>34670057.689999998</v>
      </c>
      <c r="C14" s="25">
        <f>+C15+C16+C17+C18</f>
        <v>14406425.200000001</v>
      </c>
      <c r="D14" s="25">
        <f>+D15+D16+D17+D18</f>
        <v>24396134.77</v>
      </c>
      <c r="E14" s="25">
        <v>25087405.859999999</v>
      </c>
      <c r="F14" s="27">
        <v>23201743.43</v>
      </c>
      <c r="G14" s="25"/>
      <c r="H14" s="25"/>
      <c r="I14" s="25"/>
      <c r="J14" s="25"/>
      <c r="K14" s="25"/>
      <c r="L14" s="25"/>
      <c r="M14" s="25"/>
      <c r="N14" s="25">
        <f t="shared" si="1"/>
        <v>121761766.94999999</v>
      </c>
    </row>
    <row r="15" spans="1:14" x14ac:dyDescent="0.25">
      <c r="A15" s="46" t="s">
        <v>3</v>
      </c>
      <c r="B15" s="30">
        <v>29001918.25</v>
      </c>
      <c r="C15" s="30">
        <v>11498030.130000001</v>
      </c>
      <c r="D15" s="30">
        <v>20303095.629999999</v>
      </c>
      <c r="E15" s="30">
        <v>20614574.210000001</v>
      </c>
      <c r="F15" s="31">
        <v>19139051.379999999</v>
      </c>
      <c r="G15" s="30"/>
      <c r="H15" s="30"/>
      <c r="I15" s="30"/>
      <c r="J15" s="30"/>
      <c r="K15" s="30"/>
      <c r="L15" s="30"/>
      <c r="M15" s="30"/>
      <c r="N15" s="30">
        <f t="shared" si="1"/>
        <v>100556669.59999999</v>
      </c>
    </row>
    <row r="16" spans="1:14" x14ac:dyDescent="0.25">
      <c r="A16" s="46" t="s">
        <v>4</v>
      </c>
      <c r="B16" s="30">
        <v>1396000</v>
      </c>
      <c r="C16" s="30">
        <v>1179000</v>
      </c>
      <c r="D16" s="30">
        <v>1179000</v>
      </c>
      <c r="E16" s="30">
        <v>1179000</v>
      </c>
      <c r="F16" s="31">
        <v>1157000</v>
      </c>
      <c r="G16" s="30"/>
      <c r="H16" s="30"/>
      <c r="I16" s="30"/>
      <c r="J16" s="30"/>
      <c r="K16" s="30"/>
      <c r="L16" s="30"/>
      <c r="M16" s="30"/>
      <c r="N16" s="30">
        <f t="shared" si="1"/>
        <v>6090000</v>
      </c>
    </row>
    <row r="17" spans="1:14" x14ac:dyDescent="0.25">
      <c r="A17" s="46" t="s">
        <v>89</v>
      </c>
      <c r="B17" s="30">
        <v>0</v>
      </c>
      <c r="C17" s="30">
        <v>0</v>
      </c>
      <c r="D17" s="30">
        <v>0</v>
      </c>
      <c r="E17" s="30">
        <v>0</v>
      </c>
      <c r="F17" s="31">
        <v>0</v>
      </c>
      <c r="G17" s="30"/>
      <c r="H17" s="30"/>
      <c r="I17" s="30"/>
      <c r="J17" s="30"/>
      <c r="K17" s="30"/>
      <c r="L17" s="30"/>
      <c r="M17" s="30"/>
      <c r="N17" s="30">
        <f t="shared" si="1"/>
        <v>0</v>
      </c>
    </row>
    <row r="18" spans="1:14" x14ac:dyDescent="0.25">
      <c r="A18" s="46" t="s">
        <v>6</v>
      </c>
      <c r="B18" s="30">
        <v>4272139.4400000004</v>
      </c>
      <c r="C18" s="30">
        <v>1729395.07</v>
      </c>
      <c r="D18" s="30">
        <v>2914039.14</v>
      </c>
      <c r="E18" s="30">
        <v>2917731.65</v>
      </c>
      <c r="F18" s="31">
        <v>2905692.05</v>
      </c>
      <c r="G18" s="30"/>
      <c r="H18" s="30"/>
      <c r="I18" s="30"/>
      <c r="J18" s="30"/>
      <c r="K18" s="30"/>
      <c r="L18" s="30"/>
      <c r="M18" s="30"/>
      <c r="N18" s="30">
        <f t="shared" si="1"/>
        <v>14738997.350000001</v>
      </c>
    </row>
    <row r="19" spans="1:14" x14ac:dyDescent="0.25">
      <c r="A19" s="45" t="s">
        <v>7</v>
      </c>
      <c r="B19" s="25">
        <v>1315575.54</v>
      </c>
      <c r="C19" s="25">
        <f>+C20+C21+C22+C23+C24+C25+C26+C27+C28</f>
        <v>2971463.07</v>
      </c>
      <c r="D19" s="25">
        <f>+D20+D21+D22+D23+D24+D25+D26+D27+D28</f>
        <v>4323687.3099999996</v>
      </c>
      <c r="E19" s="25">
        <v>2567143.83</v>
      </c>
      <c r="F19" s="27">
        <v>3188418.47</v>
      </c>
      <c r="G19" s="25"/>
      <c r="H19" s="25"/>
      <c r="I19" s="25"/>
      <c r="J19" s="25"/>
      <c r="K19" s="25"/>
      <c r="L19" s="25"/>
      <c r="M19" s="25"/>
      <c r="N19" s="25">
        <f t="shared" si="1"/>
        <v>14366288.219999999</v>
      </c>
    </row>
    <row r="20" spans="1:14" x14ac:dyDescent="0.25">
      <c r="A20" s="46" t="s">
        <v>8</v>
      </c>
      <c r="B20" s="30">
        <v>1093467.48</v>
      </c>
      <c r="C20" s="30">
        <v>1444722.99</v>
      </c>
      <c r="D20" s="30">
        <v>1485598.08</v>
      </c>
      <c r="E20" s="30">
        <v>1445418.26</v>
      </c>
      <c r="F20" s="31">
        <v>1577568.57</v>
      </c>
      <c r="G20" s="30"/>
      <c r="H20" s="30"/>
      <c r="I20" s="30"/>
      <c r="J20" s="30"/>
      <c r="K20" s="30"/>
      <c r="L20" s="30"/>
      <c r="M20" s="30"/>
      <c r="N20" s="30">
        <f t="shared" si="1"/>
        <v>7046775.3799999999</v>
      </c>
    </row>
    <row r="21" spans="1:14" x14ac:dyDescent="0.25">
      <c r="A21" s="46" t="s">
        <v>9</v>
      </c>
      <c r="B21" s="30">
        <v>0</v>
      </c>
      <c r="C21" s="30">
        <v>806419.2</v>
      </c>
      <c r="D21" s="30">
        <v>800000</v>
      </c>
      <c r="E21" s="30">
        <v>0</v>
      </c>
      <c r="F21" s="31">
        <v>24072</v>
      </c>
      <c r="G21" s="30"/>
      <c r="H21" s="30"/>
      <c r="I21" s="30"/>
      <c r="J21" s="30"/>
      <c r="K21" s="30"/>
      <c r="L21" s="30"/>
      <c r="M21" s="30"/>
      <c r="N21" s="30">
        <f t="shared" si="1"/>
        <v>1630491.2</v>
      </c>
    </row>
    <row r="22" spans="1:14" x14ac:dyDescent="0.25">
      <c r="A22" s="46" t="s">
        <v>10</v>
      </c>
      <c r="B22" s="30">
        <v>0</v>
      </c>
      <c r="C22" s="30">
        <v>0</v>
      </c>
      <c r="D22" s="30">
        <v>0</v>
      </c>
      <c r="E22" s="30">
        <v>0</v>
      </c>
      <c r="F22" s="31">
        <v>0</v>
      </c>
      <c r="G22" s="30"/>
      <c r="H22" s="30"/>
      <c r="I22" s="30"/>
      <c r="J22" s="30"/>
      <c r="K22" s="30"/>
      <c r="L22" s="30"/>
      <c r="M22" s="30"/>
      <c r="N22" s="30">
        <f t="shared" si="1"/>
        <v>0</v>
      </c>
    </row>
    <row r="23" spans="1:14" x14ac:dyDescent="0.25">
      <c r="A23" s="46" t="s">
        <v>90</v>
      </c>
      <c r="B23" s="30">
        <v>0</v>
      </c>
      <c r="C23" s="30">
        <v>0</v>
      </c>
      <c r="D23" s="30">
        <v>0</v>
      </c>
      <c r="E23" s="30">
        <v>0</v>
      </c>
      <c r="F23" s="31">
        <v>0</v>
      </c>
      <c r="G23" s="30"/>
      <c r="H23" s="30"/>
      <c r="I23" s="30"/>
      <c r="J23" s="30"/>
      <c r="K23" s="30"/>
      <c r="L23" s="30"/>
      <c r="M23" s="30"/>
      <c r="N23" s="30">
        <f t="shared" si="1"/>
        <v>0</v>
      </c>
    </row>
    <row r="24" spans="1:14" x14ac:dyDescent="0.25">
      <c r="A24" s="46" t="s">
        <v>12</v>
      </c>
      <c r="B24" s="30">
        <v>0</v>
      </c>
      <c r="C24" s="30">
        <v>0</v>
      </c>
      <c r="D24" s="30">
        <v>0</v>
      </c>
      <c r="E24" s="30">
        <v>59200</v>
      </c>
      <c r="F24" s="31">
        <v>449752.41</v>
      </c>
      <c r="G24" s="30"/>
      <c r="H24" s="30"/>
      <c r="I24" s="30"/>
      <c r="J24" s="30"/>
      <c r="K24" s="30"/>
      <c r="L24" s="30"/>
      <c r="M24" s="30"/>
      <c r="N24" s="30">
        <f t="shared" si="1"/>
        <v>508952.41</v>
      </c>
    </row>
    <row r="25" spans="1:14" x14ac:dyDescent="0.25">
      <c r="A25" s="46" t="s">
        <v>13</v>
      </c>
      <c r="B25" s="30">
        <v>0</v>
      </c>
      <c r="C25" s="30">
        <v>405333.07</v>
      </c>
      <c r="D25" s="30">
        <v>1748746.3</v>
      </c>
      <c r="E25" s="30">
        <v>396102.77</v>
      </c>
      <c r="F25" s="31">
        <v>783474.62</v>
      </c>
      <c r="G25" s="30"/>
      <c r="H25" s="30"/>
      <c r="I25" s="30"/>
      <c r="J25" s="30"/>
      <c r="K25" s="30"/>
      <c r="L25" s="30"/>
      <c r="M25" s="30"/>
      <c r="N25" s="30">
        <f t="shared" si="1"/>
        <v>3333656.7600000002</v>
      </c>
    </row>
    <row r="26" spans="1:14" x14ac:dyDescent="0.25">
      <c r="A26" s="47" t="s">
        <v>14</v>
      </c>
      <c r="B26" s="30">
        <v>0</v>
      </c>
      <c r="C26" s="30">
        <v>53433.16</v>
      </c>
      <c r="D26" s="30">
        <v>12685</v>
      </c>
      <c r="E26" s="30">
        <v>39904.519999999997</v>
      </c>
      <c r="F26" s="31">
        <v>6499.99</v>
      </c>
      <c r="G26" s="30"/>
      <c r="H26" s="30"/>
      <c r="I26" s="30"/>
      <c r="J26" s="30"/>
      <c r="K26" s="30"/>
      <c r="L26" s="30"/>
      <c r="M26" s="30"/>
      <c r="N26" s="30">
        <f t="shared" si="1"/>
        <v>112522.67</v>
      </c>
    </row>
    <row r="27" spans="1:14" x14ac:dyDescent="0.25">
      <c r="A27" s="46" t="s">
        <v>15</v>
      </c>
      <c r="B27" s="30">
        <v>222108.06</v>
      </c>
      <c r="C27" s="30">
        <v>261554.65</v>
      </c>
      <c r="D27" s="30">
        <v>255962.97</v>
      </c>
      <c r="E27" s="30">
        <v>626518.28</v>
      </c>
      <c r="F27" s="31">
        <v>347050.88</v>
      </c>
      <c r="G27" s="30"/>
      <c r="H27" s="30"/>
      <c r="I27" s="30"/>
      <c r="J27" s="30"/>
      <c r="K27" s="30"/>
      <c r="L27" s="30"/>
      <c r="M27" s="30"/>
      <c r="N27" s="30">
        <f t="shared" si="1"/>
        <v>1713194.8399999999</v>
      </c>
    </row>
    <row r="28" spans="1:14" x14ac:dyDescent="0.25">
      <c r="A28" s="46" t="s">
        <v>16</v>
      </c>
      <c r="B28" s="30">
        <v>0</v>
      </c>
      <c r="C28" s="30">
        <v>0</v>
      </c>
      <c r="D28" s="30">
        <v>20694.96</v>
      </c>
      <c r="E28" s="30">
        <v>0</v>
      </c>
      <c r="F28" s="31">
        <v>0</v>
      </c>
      <c r="G28" s="30"/>
      <c r="H28" s="30"/>
      <c r="I28" s="30"/>
      <c r="J28" s="30"/>
      <c r="K28" s="30"/>
      <c r="L28" s="30"/>
      <c r="M28" s="30"/>
      <c r="N28" s="30">
        <f t="shared" si="1"/>
        <v>20694.96</v>
      </c>
    </row>
    <row r="29" spans="1:14" x14ac:dyDescent="0.25">
      <c r="A29" s="45" t="s">
        <v>17</v>
      </c>
      <c r="B29" s="25">
        <v>403653.72</v>
      </c>
      <c r="C29" s="25">
        <f>+C30+C31+C32+C34+C35+C36+C37</f>
        <v>257723.5</v>
      </c>
      <c r="D29" s="25">
        <f>+D30+D31+D32+D35+D34+D36+D37</f>
        <v>1537173.5499999998</v>
      </c>
      <c r="E29" s="25">
        <v>102665.94</v>
      </c>
      <c r="F29" s="27">
        <v>6032931.1500000004</v>
      </c>
      <c r="G29" s="25"/>
      <c r="H29" s="25"/>
      <c r="I29" s="25"/>
      <c r="J29" s="25"/>
      <c r="K29" s="25"/>
      <c r="L29" s="25"/>
      <c r="M29" s="25"/>
      <c r="N29" s="25">
        <f t="shared" si="1"/>
        <v>8334147.8599999994</v>
      </c>
    </row>
    <row r="30" spans="1:14" x14ac:dyDescent="0.25">
      <c r="A30" s="46" t="s">
        <v>18</v>
      </c>
      <c r="B30" s="30">
        <v>0</v>
      </c>
      <c r="C30" s="30">
        <v>177540.01</v>
      </c>
      <c r="D30" s="30">
        <v>31615.5</v>
      </c>
      <c r="E30" s="30">
        <v>29740</v>
      </c>
      <c r="F30" s="31">
        <v>173843.36</v>
      </c>
      <c r="G30" s="30"/>
      <c r="H30" s="30"/>
      <c r="I30" s="30"/>
      <c r="J30" s="30"/>
      <c r="K30" s="30"/>
      <c r="L30" s="30"/>
      <c r="M30" s="30"/>
      <c r="N30" s="30">
        <f t="shared" si="1"/>
        <v>412738.87</v>
      </c>
    </row>
    <row r="31" spans="1:14" x14ac:dyDescent="0.25">
      <c r="A31" s="46" t="s">
        <v>19</v>
      </c>
      <c r="B31" s="30">
        <v>0</v>
      </c>
      <c r="C31" s="30">
        <v>0</v>
      </c>
      <c r="D31" s="30">
        <v>0</v>
      </c>
      <c r="E31" s="30">
        <v>0</v>
      </c>
      <c r="F31" s="31">
        <v>33969.050000000003</v>
      </c>
      <c r="G31" s="30"/>
      <c r="H31" s="30"/>
      <c r="I31" s="30"/>
      <c r="J31" s="30"/>
      <c r="K31" s="30"/>
      <c r="L31" s="30"/>
      <c r="M31" s="30"/>
      <c r="N31" s="30">
        <f t="shared" si="1"/>
        <v>33969.050000000003</v>
      </c>
    </row>
    <row r="32" spans="1:14" x14ac:dyDescent="0.25">
      <c r="A32" s="46" t="s">
        <v>44</v>
      </c>
      <c r="B32" s="30">
        <v>0</v>
      </c>
      <c r="C32" s="30">
        <v>20850</v>
      </c>
      <c r="D32" s="30">
        <v>173403.09</v>
      </c>
      <c r="E32" s="30">
        <v>0</v>
      </c>
      <c r="F32" s="31">
        <v>767</v>
      </c>
      <c r="G32" s="30"/>
      <c r="H32" s="30"/>
      <c r="I32" s="30"/>
      <c r="J32" s="30"/>
      <c r="K32" s="30"/>
      <c r="L32" s="30"/>
      <c r="M32" s="30"/>
      <c r="N32" s="30">
        <f t="shared" si="1"/>
        <v>195020.09</v>
      </c>
    </row>
    <row r="33" spans="1:14" x14ac:dyDescent="0.25">
      <c r="A33" s="46" t="s">
        <v>91</v>
      </c>
      <c r="B33" s="30"/>
      <c r="C33" s="30"/>
      <c r="D33" s="30"/>
      <c r="E33" s="30"/>
      <c r="F33" s="31">
        <v>0</v>
      </c>
      <c r="G33" s="30"/>
      <c r="H33" s="30"/>
      <c r="I33" s="30"/>
      <c r="J33" s="30"/>
      <c r="K33" s="30"/>
      <c r="L33" s="30"/>
      <c r="M33" s="30"/>
      <c r="N33" s="30">
        <f t="shared" si="1"/>
        <v>0</v>
      </c>
    </row>
    <row r="34" spans="1:14" x14ac:dyDescent="0.25">
      <c r="A34" s="46" t="s">
        <v>45</v>
      </c>
      <c r="B34" s="30">
        <v>0</v>
      </c>
      <c r="C34" s="30">
        <v>1951.99</v>
      </c>
      <c r="D34" s="30">
        <v>0</v>
      </c>
      <c r="E34" s="30">
        <v>1075.99</v>
      </c>
      <c r="F34" s="31">
        <v>5884.02</v>
      </c>
      <c r="G34" s="30"/>
      <c r="H34" s="30"/>
      <c r="I34" s="30"/>
      <c r="J34" s="30"/>
      <c r="K34" s="30"/>
      <c r="L34" s="30"/>
      <c r="M34" s="30"/>
      <c r="N34" s="30">
        <f t="shared" si="1"/>
        <v>8912</v>
      </c>
    </row>
    <row r="35" spans="1:14" x14ac:dyDescent="0.25">
      <c r="A35" s="46" t="s">
        <v>21</v>
      </c>
      <c r="B35" s="25">
        <v>403653.72</v>
      </c>
      <c r="C35" s="30">
        <v>14102.8</v>
      </c>
      <c r="D35" s="30">
        <v>0</v>
      </c>
      <c r="E35" s="25">
        <v>17389.46</v>
      </c>
      <c r="F35" s="31">
        <v>31496.27</v>
      </c>
      <c r="G35" s="30"/>
      <c r="H35" s="30"/>
      <c r="I35" s="30"/>
      <c r="J35" s="30"/>
      <c r="K35" s="30"/>
      <c r="L35" s="30"/>
      <c r="M35" s="30"/>
      <c r="N35" s="25">
        <f>+B35+C35+D36+E36+F36+G36+H36+I36+J36+K36+L36+M36</f>
        <v>5545110.9700000007</v>
      </c>
    </row>
    <row r="36" spans="1:14" x14ac:dyDescent="0.25">
      <c r="A36" s="46" t="s">
        <v>22</v>
      </c>
      <c r="B36" s="30">
        <v>0</v>
      </c>
      <c r="C36" s="30">
        <v>1295</v>
      </c>
      <c r="D36" s="30">
        <v>177214.02</v>
      </c>
      <c r="E36" s="30">
        <v>7303.03</v>
      </c>
      <c r="F36" s="31">
        <v>4942837.4000000004</v>
      </c>
      <c r="G36" s="30"/>
      <c r="H36" s="30"/>
      <c r="I36" s="30"/>
      <c r="J36" s="30"/>
      <c r="K36" s="30"/>
      <c r="L36" s="30"/>
      <c r="M36" s="30"/>
      <c r="N36" s="30">
        <f>+B36+C35+D36+E36+F36+G36+H36+I36+J36+K36+L36+M36</f>
        <v>5141457.25</v>
      </c>
    </row>
    <row r="37" spans="1:14" x14ac:dyDescent="0.25">
      <c r="A37" s="46" t="s">
        <v>23</v>
      </c>
      <c r="B37" s="30">
        <v>0</v>
      </c>
      <c r="C37" s="30">
        <v>41983.7</v>
      </c>
      <c r="D37" s="30">
        <v>1154940.94</v>
      </c>
      <c r="E37" s="30">
        <v>47157.46</v>
      </c>
      <c r="F37" s="31">
        <v>844134.05</v>
      </c>
      <c r="G37" s="30"/>
      <c r="H37" s="30"/>
      <c r="I37" s="30"/>
      <c r="J37" s="30"/>
      <c r="K37" s="30"/>
      <c r="L37" s="30"/>
      <c r="M37" s="30"/>
      <c r="N37" s="30">
        <f>+B37+C36+D37+E37+F37+G37+H37+I37+J37+K37+L37+M37</f>
        <v>2047527.45</v>
      </c>
    </row>
    <row r="38" spans="1:14" x14ac:dyDescent="0.25">
      <c r="A38" s="45" t="s">
        <v>26</v>
      </c>
      <c r="B38" s="25">
        <v>0</v>
      </c>
      <c r="C38" s="25">
        <f>+C39+C40+C41+C42</f>
        <v>4655</v>
      </c>
      <c r="D38" s="25">
        <f>+D39+D40+D41+D42</f>
        <v>58144.799999999996</v>
      </c>
      <c r="E38" s="25">
        <v>0</v>
      </c>
      <c r="F38" s="31">
        <v>2272955.7999999998</v>
      </c>
      <c r="G38" s="25"/>
      <c r="H38" s="25"/>
      <c r="I38" s="25"/>
      <c r="J38" s="25"/>
      <c r="K38" s="25"/>
      <c r="L38" s="25"/>
      <c r="M38" s="25"/>
      <c r="N38" s="25">
        <f>+B38+C37+D38+E38+F38+G38+H38+I38+J38+K38+L38+M38</f>
        <v>2373084.2999999998</v>
      </c>
    </row>
    <row r="39" spans="1:14" x14ac:dyDescent="0.25">
      <c r="A39" s="46" t="s">
        <v>27</v>
      </c>
      <c r="B39" s="30">
        <v>0</v>
      </c>
      <c r="C39" s="30">
        <v>0</v>
      </c>
      <c r="D39" s="30">
        <v>51674.559999999998</v>
      </c>
      <c r="E39" s="30">
        <v>0</v>
      </c>
      <c r="F39" s="31">
        <v>0</v>
      </c>
      <c r="G39" s="30"/>
      <c r="H39" s="30"/>
      <c r="I39" s="30"/>
      <c r="J39" s="30"/>
      <c r="K39" s="30"/>
      <c r="L39" s="30"/>
      <c r="M39" s="30"/>
      <c r="N39" s="30">
        <f>+B39+C39+D39+E39+F39+G39+H39+I39+J39+K39+L39+M39</f>
        <v>51674.559999999998</v>
      </c>
    </row>
    <row r="40" spans="1:14" x14ac:dyDescent="0.25">
      <c r="A40" s="46" t="s">
        <v>29</v>
      </c>
      <c r="B40" s="30">
        <v>0</v>
      </c>
      <c r="C40" s="30">
        <v>0</v>
      </c>
      <c r="D40" s="30">
        <v>0</v>
      </c>
      <c r="E40" s="30">
        <v>0</v>
      </c>
      <c r="F40" s="31">
        <v>0</v>
      </c>
      <c r="G40" s="30"/>
      <c r="H40" s="30"/>
      <c r="I40" s="30"/>
      <c r="J40" s="30"/>
      <c r="K40" s="30"/>
      <c r="L40" s="30"/>
      <c r="M40" s="30"/>
      <c r="N40" s="30">
        <f t="shared" si="1"/>
        <v>0</v>
      </c>
    </row>
    <row r="41" spans="1:14" x14ac:dyDescent="0.25">
      <c r="A41" s="46" t="s">
        <v>92</v>
      </c>
      <c r="B41" s="30">
        <v>0</v>
      </c>
      <c r="C41" s="30">
        <v>4655</v>
      </c>
      <c r="D41" s="30">
        <v>0</v>
      </c>
      <c r="E41" s="30">
        <v>0</v>
      </c>
      <c r="F41" s="31">
        <v>0</v>
      </c>
      <c r="G41" s="30"/>
      <c r="H41" s="30"/>
      <c r="I41" s="30"/>
      <c r="J41" s="30"/>
      <c r="K41" s="30"/>
      <c r="L41" s="30"/>
      <c r="M41" s="30"/>
      <c r="N41" s="30">
        <f t="shared" si="1"/>
        <v>4655</v>
      </c>
    </row>
    <row r="42" spans="1:14" x14ac:dyDescent="0.25">
      <c r="A42" s="46" t="s">
        <v>31</v>
      </c>
      <c r="B42" s="30">
        <v>0</v>
      </c>
      <c r="C42" s="30">
        <v>0</v>
      </c>
      <c r="D42" s="30">
        <v>6470.24</v>
      </c>
      <c r="E42" s="30">
        <v>0</v>
      </c>
      <c r="F42" s="31">
        <v>2272955.7999999998</v>
      </c>
      <c r="G42" s="30"/>
      <c r="H42" s="30"/>
      <c r="I42" s="30"/>
      <c r="J42" s="30"/>
      <c r="K42" s="30"/>
      <c r="L42" s="30"/>
      <c r="M42" s="30"/>
      <c r="N42" s="30" t="e">
        <f>+B42+C42+D42+E42+#REF!+G42+H42+I42+J42+K42+L42+M42</f>
        <v>#REF!</v>
      </c>
    </row>
    <row r="43" spans="1:14" x14ac:dyDescent="0.25">
      <c r="A43" s="45" t="s">
        <v>93</v>
      </c>
      <c r="B43" s="30">
        <v>0</v>
      </c>
      <c r="C43" s="25">
        <f>+C44</f>
        <v>0</v>
      </c>
      <c r="D43" s="25">
        <f>+D44</f>
        <v>0</v>
      </c>
      <c r="E43" s="30">
        <v>0</v>
      </c>
      <c r="F43" s="31">
        <v>0</v>
      </c>
      <c r="G43" s="25"/>
      <c r="H43" s="25"/>
      <c r="I43" s="25"/>
      <c r="J43" s="25"/>
      <c r="K43" s="25"/>
      <c r="L43" s="30"/>
      <c r="M43" s="25"/>
      <c r="N43" s="25">
        <f>+B43+C43+D43+E43+F42+G43+H43+I43+J43+K43+L43+M43</f>
        <v>2272955.7999999998</v>
      </c>
    </row>
    <row r="44" spans="1:14" x14ac:dyDescent="0.25">
      <c r="A44" s="46" t="s">
        <v>94</v>
      </c>
      <c r="B44" s="30">
        <v>0</v>
      </c>
      <c r="C44" s="30">
        <v>0</v>
      </c>
      <c r="D44" s="30">
        <v>0</v>
      </c>
      <c r="E44" s="30">
        <v>0</v>
      </c>
      <c r="F44" s="31">
        <v>0</v>
      </c>
      <c r="G44" s="30"/>
      <c r="H44" s="30"/>
      <c r="I44" s="30"/>
      <c r="J44" s="30"/>
      <c r="K44" s="30"/>
      <c r="L44" s="30"/>
      <c r="M44" s="30"/>
      <c r="N44" s="30">
        <f t="shared" si="1"/>
        <v>0</v>
      </c>
    </row>
    <row r="45" spans="1:14" x14ac:dyDescent="0.25">
      <c r="A45" s="45" t="s">
        <v>95</v>
      </c>
      <c r="B45" s="25">
        <v>10637649.289999999</v>
      </c>
      <c r="C45" s="25">
        <f>+C46+C51</f>
        <v>7108707.0899999999</v>
      </c>
      <c r="D45" s="25">
        <f>+D46+D51</f>
        <v>6246797.4900000002</v>
      </c>
      <c r="E45" s="25">
        <v>6268194.8399999999</v>
      </c>
      <c r="F45" s="27">
        <v>7397931.5700000003</v>
      </c>
      <c r="G45" s="25"/>
      <c r="H45" s="25"/>
      <c r="I45" s="25"/>
      <c r="J45" s="25"/>
      <c r="K45" s="25"/>
      <c r="L45" s="25"/>
      <c r="M45" s="25"/>
      <c r="N45" s="25">
        <f t="shared" si="1"/>
        <v>37659280.280000001</v>
      </c>
    </row>
    <row r="46" spans="1:14" x14ac:dyDescent="0.25">
      <c r="A46" s="45" t="s">
        <v>87</v>
      </c>
      <c r="B46" s="25">
        <v>0</v>
      </c>
      <c r="C46" s="25">
        <f>+C47</f>
        <v>4511284.7699999996</v>
      </c>
      <c r="D46" s="25">
        <f>+D47</f>
        <v>916381.17999999993</v>
      </c>
      <c r="E46" s="30">
        <v>891807.52</v>
      </c>
      <c r="F46" s="27">
        <v>891807.52</v>
      </c>
      <c r="G46" s="25"/>
      <c r="H46" s="25"/>
      <c r="I46" s="25"/>
      <c r="J46" s="25"/>
      <c r="K46" s="25"/>
      <c r="L46" s="25"/>
      <c r="M46" s="25"/>
      <c r="N46" s="30">
        <f t="shared" si="1"/>
        <v>7211280.9899999984</v>
      </c>
    </row>
    <row r="47" spans="1:14" x14ac:dyDescent="0.25">
      <c r="A47" s="45" t="s">
        <v>1</v>
      </c>
      <c r="B47" s="25">
        <v>0</v>
      </c>
      <c r="C47" s="25">
        <f>+C48</f>
        <v>4511284.7699999996</v>
      </c>
      <c r="D47" s="25">
        <f>+D48</f>
        <v>916381.17999999993</v>
      </c>
      <c r="E47" s="30">
        <v>891807.52</v>
      </c>
      <c r="F47" s="27">
        <v>891807.52</v>
      </c>
      <c r="G47" s="25"/>
      <c r="H47" s="25"/>
      <c r="I47" s="25"/>
      <c r="J47" s="25"/>
      <c r="K47" s="25"/>
      <c r="L47" s="25"/>
      <c r="M47" s="25"/>
      <c r="N47" s="30">
        <f t="shared" si="1"/>
        <v>7211280.9899999984</v>
      </c>
    </row>
    <row r="48" spans="1:14" x14ac:dyDescent="0.25">
      <c r="A48" s="45" t="s">
        <v>2</v>
      </c>
      <c r="B48" s="25">
        <v>0</v>
      </c>
      <c r="C48" s="25">
        <f>+C49+C50</f>
        <v>4511284.7699999996</v>
      </c>
      <c r="D48" s="25">
        <f>+D49+D50</f>
        <v>916381.17999999993</v>
      </c>
      <c r="E48" s="30">
        <v>891807.52</v>
      </c>
      <c r="F48" s="27">
        <v>891807.52</v>
      </c>
      <c r="G48" s="25"/>
      <c r="H48" s="25"/>
      <c r="I48" s="25"/>
      <c r="J48" s="25"/>
      <c r="K48" s="25"/>
      <c r="L48" s="25"/>
      <c r="M48" s="25"/>
      <c r="N48" s="30">
        <f t="shared" si="1"/>
        <v>7211280.9899999984</v>
      </c>
    </row>
    <row r="49" spans="1:14" x14ac:dyDescent="0.25">
      <c r="A49" s="46" t="s">
        <v>3</v>
      </c>
      <c r="B49" s="30">
        <v>0</v>
      </c>
      <c r="C49" s="30">
        <v>3914180</v>
      </c>
      <c r="D49" s="30">
        <v>795600</v>
      </c>
      <c r="E49" s="30">
        <v>774100</v>
      </c>
      <c r="F49" s="31">
        <v>774100</v>
      </c>
      <c r="G49" s="30"/>
      <c r="H49" s="30"/>
      <c r="I49" s="30"/>
      <c r="J49" s="30"/>
      <c r="K49" s="30"/>
      <c r="L49" s="30"/>
      <c r="M49" s="30"/>
      <c r="N49" s="30">
        <f t="shared" si="1"/>
        <v>6257980</v>
      </c>
    </row>
    <row r="50" spans="1:14" x14ac:dyDescent="0.25">
      <c r="A50" s="46" t="s">
        <v>6</v>
      </c>
      <c r="B50" s="30">
        <v>0</v>
      </c>
      <c r="C50" s="30">
        <v>597104.77</v>
      </c>
      <c r="D50" s="30">
        <v>120781.18</v>
      </c>
      <c r="E50" s="30">
        <v>117707.52</v>
      </c>
      <c r="F50" s="31">
        <v>117707.52</v>
      </c>
      <c r="G50" s="30"/>
      <c r="H50" s="30"/>
      <c r="I50" s="30"/>
      <c r="J50" s="30"/>
      <c r="K50" s="30"/>
      <c r="L50" s="30"/>
      <c r="M50" s="30"/>
      <c r="N50" s="30">
        <f t="shared" si="1"/>
        <v>953300.99</v>
      </c>
    </row>
    <row r="51" spans="1:14" x14ac:dyDescent="0.25">
      <c r="A51" s="45" t="s">
        <v>88</v>
      </c>
      <c r="B51" s="25">
        <v>10637649.289999999</v>
      </c>
      <c r="C51" s="25">
        <f>+C52</f>
        <v>2597422.3200000003</v>
      </c>
      <c r="D51" s="25">
        <f>+D52</f>
        <v>5330416.3100000005</v>
      </c>
      <c r="E51" s="25">
        <v>5376387.3200000003</v>
      </c>
      <c r="F51" s="27">
        <v>6506124.0499999998</v>
      </c>
      <c r="G51" s="25"/>
      <c r="H51" s="25"/>
      <c r="I51" s="25"/>
      <c r="J51" s="25"/>
      <c r="K51" s="25"/>
      <c r="L51" s="25"/>
      <c r="M51" s="25"/>
      <c r="N51" s="25">
        <f t="shared" si="1"/>
        <v>30447999.290000003</v>
      </c>
    </row>
    <row r="52" spans="1:14" x14ac:dyDescent="0.25">
      <c r="A52" s="45" t="s">
        <v>1</v>
      </c>
      <c r="B52" s="25">
        <v>10637649.289999999</v>
      </c>
      <c r="C52" s="25">
        <f>+C53+C57+C61</f>
        <v>2597422.3200000003</v>
      </c>
      <c r="D52" s="25">
        <f>+D53+D57+D61</f>
        <v>5330416.3100000005</v>
      </c>
      <c r="E52" s="25">
        <v>5376387.3200000003</v>
      </c>
      <c r="F52" s="27">
        <v>6506124.0499999998</v>
      </c>
      <c r="G52" s="25"/>
      <c r="H52" s="25"/>
      <c r="I52" s="25"/>
      <c r="J52" s="25"/>
      <c r="K52" s="25"/>
      <c r="L52" s="25"/>
      <c r="M52" s="25"/>
      <c r="N52" s="25">
        <f t="shared" si="1"/>
        <v>30447999.290000003</v>
      </c>
    </row>
    <row r="53" spans="1:14" x14ac:dyDescent="0.25">
      <c r="A53" s="45" t="s">
        <v>2</v>
      </c>
      <c r="B53" s="25">
        <v>5709849.29</v>
      </c>
      <c r="C53" s="25">
        <f>+C54+C55+C56</f>
        <v>1123593.52</v>
      </c>
      <c r="D53" s="25">
        <f>+D54+D55+D56</f>
        <v>4589316.3100000005</v>
      </c>
      <c r="E53" s="25">
        <v>4561603.51</v>
      </c>
      <c r="F53" s="27">
        <v>5685751.0899999999</v>
      </c>
      <c r="G53" s="25"/>
      <c r="H53" s="25"/>
      <c r="I53" s="25"/>
      <c r="J53" s="25"/>
      <c r="K53" s="25"/>
      <c r="L53" s="25"/>
      <c r="M53" s="25"/>
      <c r="N53" s="25">
        <f t="shared" si="1"/>
        <v>21670113.719999999</v>
      </c>
    </row>
    <row r="54" spans="1:14" x14ac:dyDescent="0.25">
      <c r="A54" s="46" t="s">
        <v>3</v>
      </c>
      <c r="B54" s="30">
        <v>4955280</v>
      </c>
      <c r="C54" s="30">
        <v>976100</v>
      </c>
      <c r="D54" s="30">
        <v>3982680</v>
      </c>
      <c r="E54" s="30">
        <v>3957680</v>
      </c>
      <c r="F54" s="31">
        <v>5081365.28</v>
      </c>
      <c r="G54" s="30"/>
      <c r="H54" s="30"/>
      <c r="I54" s="30"/>
      <c r="J54" s="30"/>
      <c r="K54" s="30"/>
      <c r="L54" s="30"/>
      <c r="M54" s="30"/>
      <c r="N54" s="30">
        <f t="shared" si="1"/>
        <v>18953105.280000001</v>
      </c>
    </row>
    <row r="55" spans="1:14" x14ac:dyDescent="0.25">
      <c r="A55" s="46" t="s">
        <v>4</v>
      </c>
      <c r="B55" s="30">
        <v>0</v>
      </c>
      <c r="C55" s="30">
        <v>0</v>
      </c>
      <c r="D55" s="30">
        <v>0</v>
      </c>
      <c r="E55" s="30">
        <v>0</v>
      </c>
      <c r="F55" s="31">
        <v>0</v>
      </c>
      <c r="G55" s="30"/>
      <c r="H55" s="30"/>
      <c r="I55" s="30"/>
      <c r="J55" s="30"/>
      <c r="K55" s="30"/>
      <c r="L55" s="30"/>
      <c r="M55" s="30"/>
      <c r="N55" s="30">
        <f t="shared" si="1"/>
        <v>0</v>
      </c>
    </row>
    <row r="56" spans="1:14" x14ac:dyDescent="0.25">
      <c r="A56" s="46" t="s">
        <v>6</v>
      </c>
      <c r="B56" s="30">
        <v>754569.29</v>
      </c>
      <c r="C56" s="30">
        <v>147493.51999999999</v>
      </c>
      <c r="D56" s="30">
        <v>606636.31000000006</v>
      </c>
      <c r="E56" s="30">
        <v>603923.51</v>
      </c>
      <c r="F56" s="31">
        <v>604385.81000000006</v>
      </c>
      <c r="G56" s="30"/>
      <c r="H56" s="30"/>
      <c r="I56" s="30"/>
      <c r="J56" s="30"/>
      <c r="K56" s="30"/>
      <c r="L56" s="30"/>
      <c r="M56" s="30"/>
      <c r="N56" s="30">
        <f t="shared" si="1"/>
        <v>2717008.44</v>
      </c>
    </row>
    <row r="57" spans="1:14" x14ac:dyDescent="0.25">
      <c r="A57" s="45" t="s">
        <v>7</v>
      </c>
      <c r="B57" s="25">
        <v>4927800</v>
      </c>
      <c r="C57" s="25">
        <f>+C58+C60</f>
        <v>1473828.8</v>
      </c>
      <c r="D57" s="25">
        <f>+D58+D60</f>
        <v>741100</v>
      </c>
      <c r="E57" s="25">
        <v>814783.81</v>
      </c>
      <c r="F57" s="31">
        <v>820372.96</v>
      </c>
      <c r="G57" s="25"/>
      <c r="H57" s="25"/>
      <c r="I57" s="25"/>
      <c r="J57" s="25"/>
      <c r="K57" s="25"/>
      <c r="L57" s="25"/>
      <c r="M57" s="25"/>
      <c r="N57" s="25">
        <f>+B57+C57+D57+E57+F57+G57+H57+I57+J57+K57+L57+M57</f>
        <v>8777885.5700000003</v>
      </c>
    </row>
    <row r="58" spans="1:14" x14ac:dyDescent="0.25">
      <c r="A58" s="46" t="s">
        <v>9</v>
      </c>
      <c r="B58" s="30">
        <v>11800</v>
      </c>
      <c r="C58" s="30">
        <v>2478.8000000000002</v>
      </c>
      <c r="D58" s="30">
        <v>0</v>
      </c>
      <c r="E58" s="30">
        <v>54883.81</v>
      </c>
      <c r="F58" s="31">
        <v>80522.960000000006</v>
      </c>
      <c r="G58" s="30"/>
      <c r="H58" s="30"/>
      <c r="I58" s="30"/>
      <c r="J58" s="30"/>
      <c r="K58" s="30"/>
      <c r="L58" s="30"/>
      <c r="M58" s="30"/>
      <c r="N58" s="30">
        <f>+B58+C58+D58+E58+F58+G58+H58+I58+J58+K57+L58+M58</f>
        <v>149685.57</v>
      </c>
    </row>
    <row r="59" spans="1:14" x14ac:dyDescent="0.25">
      <c r="A59" s="46" t="s">
        <v>14</v>
      </c>
      <c r="B59" s="30"/>
      <c r="C59" s="30"/>
      <c r="D59" s="30"/>
      <c r="E59" s="30"/>
      <c r="F59" s="31">
        <v>130500</v>
      </c>
      <c r="G59" s="30"/>
      <c r="H59" s="30"/>
      <c r="I59" s="30"/>
      <c r="J59" s="30"/>
      <c r="K59" s="30"/>
      <c r="L59" s="30"/>
      <c r="M59" s="30"/>
      <c r="N59" s="30"/>
    </row>
    <row r="60" spans="1:14" x14ac:dyDescent="0.25">
      <c r="A60" s="46" t="s">
        <v>15</v>
      </c>
      <c r="B60" s="30">
        <v>4916000</v>
      </c>
      <c r="C60" s="30">
        <v>1471350</v>
      </c>
      <c r="D60" s="30">
        <v>741100</v>
      </c>
      <c r="E60" s="30">
        <v>759900</v>
      </c>
      <c r="F60" s="31">
        <v>609350</v>
      </c>
      <c r="G60" s="30"/>
      <c r="H60" s="30"/>
      <c r="I60" s="30"/>
      <c r="J60" s="30"/>
      <c r="K60" s="30"/>
      <c r="L60" s="30"/>
      <c r="M60" s="30"/>
      <c r="N60" s="30">
        <f>+B60+C60+D60+E60+F59+G60+H60+I60+J60+K58+L60+M60</f>
        <v>8018850</v>
      </c>
    </row>
    <row r="61" spans="1:14" x14ac:dyDescent="0.25">
      <c r="A61" s="45" t="s">
        <v>96</v>
      </c>
      <c r="B61" s="30">
        <v>0</v>
      </c>
      <c r="C61" s="25">
        <f>+C62</f>
        <v>0</v>
      </c>
      <c r="D61" s="25">
        <f>+D62</f>
        <v>0</v>
      </c>
      <c r="E61" s="30">
        <v>0</v>
      </c>
      <c r="F61" s="31">
        <v>0</v>
      </c>
      <c r="G61" s="25"/>
      <c r="H61" s="25"/>
      <c r="I61" s="25"/>
      <c r="J61" s="25"/>
      <c r="K61" s="25"/>
      <c r="L61" s="25"/>
      <c r="M61" s="25"/>
      <c r="N61" s="25">
        <f>+B61+C61+D61+E61+F60+G61+H61+I61+J61+K61+L61+M61</f>
        <v>609350</v>
      </c>
    </row>
    <row r="62" spans="1:14" x14ac:dyDescent="0.25">
      <c r="A62" s="46" t="s">
        <v>97</v>
      </c>
      <c r="B62" s="30">
        <v>0</v>
      </c>
      <c r="C62" s="30">
        <v>0</v>
      </c>
      <c r="D62" s="30">
        <v>0</v>
      </c>
      <c r="E62" s="30">
        <v>0</v>
      </c>
      <c r="F62" s="31">
        <v>0</v>
      </c>
      <c r="G62" s="30"/>
      <c r="H62" s="30"/>
      <c r="I62" s="30"/>
      <c r="J62" s="30"/>
      <c r="K62" s="30"/>
      <c r="L62" s="30"/>
      <c r="M62" s="30"/>
      <c r="N62" s="30">
        <f t="shared" si="1"/>
        <v>0</v>
      </c>
    </row>
    <row r="63" spans="1:14" x14ac:dyDescent="0.25">
      <c r="A63" s="45" t="s">
        <v>98</v>
      </c>
      <c r="B63" s="25">
        <v>1439721</v>
      </c>
      <c r="C63" s="25">
        <f>+C64+C69</f>
        <v>1439721</v>
      </c>
      <c r="D63" s="25">
        <f>+D64+D69</f>
        <v>1439721</v>
      </c>
      <c r="E63" s="25">
        <v>1489053.69</v>
      </c>
      <c r="F63" s="27">
        <v>1806906.94</v>
      </c>
      <c r="G63" s="25"/>
      <c r="H63" s="25"/>
      <c r="I63" s="25"/>
      <c r="J63" s="25"/>
      <c r="K63" s="25"/>
      <c r="L63" s="25"/>
      <c r="M63" s="25"/>
      <c r="N63" s="25">
        <f t="shared" si="1"/>
        <v>7615123.629999999</v>
      </c>
    </row>
    <row r="64" spans="1:14" x14ac:dyDescent="0.25">
      <c r="A64" s="45" t="s">
        <v>87</v>
      </c>
      <c r="B64" s="25">
        <v>0</v>
      </c>
      <c r="C64" s="25">
        <f>+C65</f>
        <v>1439721</v>
      </c>
      <c r="D64" s="25">
        <f>+D65</f>
        <v>0</v>
      </c>
      <c r="E64" s="30">
        <v>0</v>
      </c>
      <c r="F64" s="27">
        <v>0</v>
      </c>
      <c r="G64" s="25"/>
      <c r="H64" s="25"/>
      <c r="I64" s="25"/>
      <c r="J64" s="25"/>
      <c r="K64" s="25"/>
      <c r="L64" s="25"/>
      <c r="M64" s="25"/>
      <c r="N64" s="30">
        <f t="shared" si="1"/>
        <v>1439721</v>
      </c>
    </row>
    <row r="65" spans="1:14" x14ac:dyDescent="0.25">
      <c r="A65" s="45" t="s">
        <v>1</v>
      </c>
      <c r="B65" s="25">
        <v>0</v>
      </c>
      <c r="C65" s="25">
        <f>+C66</f>
        <v>1439721</v>
      </c>
      <c r="D65" s="25">
        <f>+D66</f>
        <v>0</v>
      </c>
      <c r="E65" s="30">
        <v>0</v>
      </c>
      <c r="F65" s="27">
        <v>0</v>
      </c>
      <c r="G65" s="25"/>
      <c r="H65" s="25"/>
      <c r="I65" s="25"/>
      <c r="J65" s="25"/>
      <c r="K65" s="25"/>
      <c r="L65" s="25"/>
      <c r="M65" s="25"/>
      <c r="N65" s="30">
        <f t="shared" si="1"/>
        <v>1439721</v>
      </c>
    </row>
    <row r="66" spans="1:14" x14ac:dyDescent="0.25">
      <c r="A66" s="45" t="s">
        <v>2</v>
      </c>
      <c r="B66" s="25">
        <v>0</v>
      </c>
      <c r="C66" s="25">
        <f>+C67+C68</f>
        <v>1439721</v>
      </c>
      <c r="D66" s="25">
        <f>+D67+D68</f>
        <v>0</v>
      </c>
      <c r="E66" s="30">
        <v>0</v>
      </c>
      <c r="F66" s="27">
        <v>0</v>
      </c>
      <c r="G66" s="25"/>
      <c r="H66" s="25"/>
      <c r="I66" s="25"/>
      <c r="J66" s="25"/>
      <c r="K66" s="25"/>
      <c r="L66" s="25"/>
      <c r="M66" s="25"/>
      <c r="N66" s="30">
        <f t="shared" si="1"/>
        <v>1439721</v>
      </c>
    </row>
    <row r="67" spans="1:14" x14ac:dyDescent="0.25">
      <c r="A67" s="46" t="s">
        <v>3</v>
      </c>
      <c r="B67" s="30">
        <v>0</v>
      </c>
      <c r="C67" s="30">
        <v>1253205</v>
      </c>
      <c r="D67" s="30">
        <v>0</v>
      </c>
      <c r="E67" s="30">
        <v>0</v>
      </c>
      <c r="F67" s="31">
        <v>0</v>
      </c>
      <c r="G67" s="30"/>
      <c r="H67" s="30"/>
      <c r="I67" s="30"/>
      <c r="J67" s="30"/>
      <c r="K67" s="30"/>
      <c r="L67" s="30"/>
      <c r="M67" s="30"/>
      <c r="N67" s="30">
        <f>+B67+C67+D67+E67+F67+G67+H67+I67+J67+K67+L67+M67</f>
        <v>1253205</v>
      </c>
    </row>
    <row r="68" spans="1:14" x14ac:dyDescent="0.25">
      <c r="A68" s="46" t="s">
        <v>6</v>
      </c>
      <c r="B68" s="30">
        <v>0</v>
      </c>
      <c r="C68" s="30">
        <v>186516</v>
      </c>
      <c r="D68" s="30">
        <v>0</v>
      </c>
      <c r="E68" s="30">
        <v>0</v>
      </c>
      <c r="F68" s="31">
        <v>0</v>
      </c>
      <c r="G68" s="30"/>
      <c r="H68" s="30"/>
      <c r="I68" s="30"/>
      <c r="J68" s="30"/>
      <c r="K68" s="30"/>
      <c r="L68" s="30"/>
      <c r="M68" s="30"/>
      <c r="N68" s="30">
        <f t="shared" si="1"/>
        <v>186516</v>
      </c>
    </row>
    <row r="69" spans="1:14" x14ac:dyDescent="0.25">
      <c r="A69" s="45" t="s">
        <v>88</v>
      </c>
      <c r="B69" s="25">
        <v>1439721</v>
      </c>
      <c r="C69" s="25">
        <f>+C70</f>
        <v>0</v>
      </c>
      <c r="D69" s="25">
        <f>+D70</f>
        <v>1439721</v>
      </c>
      <c r="E69" s="25">
        <v>1489053.69</v>
      </c>
      <c r="F69" s="27">
        <v>1806906.94</v>
      </c>
      <c r="G69" s="30"/>
      <c r="H69" s="25"/>
      <c r="I69" s="25"/>
      <c r="J69" s="25"/>
      <c r="K69" s="25"/>
      <c r="L69" s="25"/>
      <c r="M69" s="25"/>
      <c r="N69" s="25">
        <f t="shared" si="1"/>
        <v>6175402.629999999</v>
      </c>
    </row>
    <row r="70" spans="1:14" x14ac:dyDescent="0.25">
      <c r="A70" s="45" t="s">
        <v>1</v>
      </c>
      <c r="B70" s="25">
        <v>1439721</v>
      </c>
      <c r="C70" s="25">
        <f>+C71</f>
        <v>0</v>
      </c>
      <c r="D70" s="25">
        <f>+D71</f>
        <v>1439721</v>
      </c>
      <c r="E70" s="25">
        <v>1489053.69</v>
      </c>
      <c r="F70" s="27">
        <v>1806906.94</v>
      </c>
      <c r="G70" s="30"/>
      <c r="H70" s="30"/>
      <c r="I70" s="25"/>
      <c r="J70" s="25"/>
      <c r="K70" s="25"/>
      <c r="L70" s="30"/>
      <c r="M70" s="25"/>
      <c r="N70" s="25">
        <f t="shared" si="1"/>
        <v>6175402.629999999</v>
      </c>
    </row>
    <row r="71" spans="1:14" x14ac:dyDescent="0.25">
      <c r="A71" s="45" t="s">
        <v>2</v>
      </c>
      <c r="B71" s="25">
        <v>1439721</v>
      </c>
      <c r="C71" s="25">
        <f>+C72+C73</f>
        <v>0</v>
      </c>
      <c r="D71" s="25">
        <f>+D72+D73</f>
        <v>1439721</v>
      </c>
      <c r="E71" s="25">
        <v>1489053.69</v>
      </c>
      <c r="F71" s="27">
        <v>1806906.94</v>
      </c>
      <c r="G71" s="30"/>
      <c r="H71" s="25"/>
      <c r="I71" s="25"/>
      <c r="J71" s="25"/>
      <c r="K71" s="25"/>
      <c r="L71" s="25"/>
      <c r="M71" s="25"/>
      <c r="N71" s="25">
        <f t="shared" si="1"/>
        <v>6175402.629999999</v>
      </c>
    </row>
    <row r="72" spans="1:14" x14ac:dyDescent="0.25">
      <c r="A72" s="46" t="s">
        <v>3</v>
      </c>
      <c r="B72" s="30">
        <v>1253205</v>
      </c>
      <c r="C72" s="30">
        <v>0</v>
      </c>
      <c r="D72" s="30">
        <v>1253205</v>
      </c>
      <c r="E72" s="30">
        <v>1299351.75</v>
      </c>
      <c r="F72" s="31">
        <v>1617205</v>
      </c>
      <c r="G72" s="30"/>
      <c r="H72" s="30"/>
      <c r="I72" s="30"/>
      <c r="J72" s="30"/>
      <c r="K72" s="30"/>
      <c r="L72" s="30"/>
      <c r="M72" s="30"/>
      <c r="N72" s="30">
        <f t="shared" si="1"/>
        <v>5422966.75</v>
      </c>
    </row>
    <row r="73" spans="1:14" x14ac:dyDescent="0.25">
      <c r="A73" s="46" t="s">
        <v>6</v>
      </c>
      <c r="B73" s="30">
        <v>186516</v>
      </c>
      <c r="C73" s="30">
        <v>0</v>
      </c>
      <c r="D73" s="30">
        <v>186516</v>
      </c>
      <c r="E73" s="30">
        <v>189701.94</v>
      </c>
      <c r="F73" s="31">
        <v>189701.94</v>
      </c>
      <c r="G73" s="30"/>
      <c r="H73" s="30"/>
      <c r="I73" s="30"/>
      <c r="J73" s="30"/>
      <c r="K73" s="30"/>
      <c r="L73" s="30"/>
      <c r="M73" s="30"/>
      <c r="N73" s="30">
        <f t="shared" si="1"/>
        <v>752435.87999999989</v>
      </c>
    </row>
    <row r="74" spans="1:14" x14ac:dyDescent="0.25">
      <c r="A74" s="45" t="s">
        <v>99</v>
      </c>
      <c r="B74" s="25">
        <v>376100</v>
      </c>
      <c r="C74" s="25">
        <f t="shared" ref="C74:D77" si="2">+C75</f>
        <v>5539390.5099999998</v>
      </c>
      <c r="D74" s="25">
        <f t="shared" si="2"/>
        <v>2811660</v>
      </c>
      <c r="E74" s="25">
        <v>27688.05</v>
      </c>
      <c r="F74" s="27">
        <v>0</v>
      </c>
      <c r="G74" s="25"/>
      <c r="H74" s="25"/>
      <c r="I74" s="25"/>
      <c r="J74" s="25"/>
      <c r="K74" s="25"/>
      <c r="L74" s="25"/>
      <c r="M74" s="25"/>
      <c r="N74" s="25">
        <f t="shared" si="1"/>
        <v>8754838.5600000005</v>
      </c>
    </row>
    <row r="75" spans="1:14" x14ac:dyDescent="0.25">
      <c r="A75" s="45" t="s">
        <v>88</v>
      </c>
      <c r="B75" s="25">
        <v>376100</v>
      </c>
      <c r="C75" s="25">
        <f t="shared" si="2"/>
        <v>5539390.5099999998</v>
      </c>
      <c r="D75" s="25">
        <f t="shared" si="2"/>
        <v>2811660</v>
      </c>
      <c r="E75" s="25">
        <v>27688.05</v>
      </c>
      <c r="F75" s="27">
        <v>0</v>
      </c>
      <c r="G75" s="25"/>
      <c r="H75" s="25"/>
      <c r="I75" s="25"/>
      <c r="J75" s="25"/>
      <c r="K75" s="25"/>
      <c r="L75" s="25"/>
      <c r="M75" s="25"/>
      <c r="N75" s="25">
        <f t="shared" si="1"/>
        <v>8754838.5600000005</v>
      </c>
    </row>
    <row r="76" spans="1:14" x14ac:dyDescent="0.25">
      <c r="A76" s="45" t="s">
        <v>66</v>
      </c>
      <c r="B76" s="25">
        <v>376100</v>
      </c>
      <c r="C76" s="25">
        <f t="shared" si="2"/>
        <v>5539390.5099999998</v>
      </c>
      <c r="D76" s="25">
        <f t="shared" si="2"/>
        <v>2811660</v>
      </c>
      <c r="E76" s="25">
        <v>27688.05</v>
      </c>
      <c r="F76" s="27">
        <v>0</v>
      </c>
      <c r="G76" s="25"/>
      <c r="H76" s="25"/>
      <c r="I76" s="25"/>
      <c r="J76" s="25"/>
      <c r="K76" s="25"/>
      <c r="L76" s="25"/>
      <c r="M76" s="25"/>
      <c r="N76" s="25">
        <f t="shared" si="1"/>
        <v>8754838.5600000005</v>
      </c>
    </row>
    <row r="77" spans="1:14" x14ac:dyDescent="0.25">
      <c r="A77" s="45" t="s">
        <v>69</v>
      </c>
      <c r="B77" s="25">
        <v>376100</v>
      </c>
      <c r="C77" s="25">
        <f t="shared" si="2"/>
        <v>5539390.5099999998</v>
      </c>
      <c r="D77" s="25">
        <f t="shared" si="2"/>
        <v>2811660</v>
      </c>
      <c r="E77" s="25">
        <v>27688.05</v>
      </c>
      <c r="F77" s="27">
        <v>0</v>
      </c>
      <c r="G77" s="25"/>
      <c r="H77" s="25"/>
      <c r="I77" s="25"/>
      <c r="J77" s="25"/>
      <c r="K77" s="25"/>
      <c r="L77" s="25"/>
      <c r="M77" s="25"/>
      <c r="N77" s="25">
        <f t="shared" ref="N77:N102" si="3">+B77+C77+D77+E77+F77+G77+H77+I77+J77+K77+L77+M77</f>
        <v>8754838.5600000005</v>
      </c>
    </row>
    <row r="78" spans="1:14" x14ac:dyDescent="0.25">
      <c r="A78" s="46" t="s">
        <v>35</v>
      </c>
      <c r="B78" s="30">
        <v>376100</v>
      </c>
      <c r="C78" s="30">
        <v>5539390.5099999998</v>
      </c>
      <c r="D78" s="30">
        <v>2811660</v>
      </c>
      <c r="E78" s="30">
        <v>27688.05</v>
      </c>
      <c r="F78" s="31">
        <v>0</v>
      </c>
      <c r="G78" s="30"/>
      <c r="H78" s="30"/>
      <c r="I78" s="30"/>
      <c r="J78" s="30"/>
      <c r="K78" s="30"/>
      <c r="L78" s="30"/>
      <c r="M78" s="30"/>
      <c r="N78" s="30">
        <f t="shared" si="3"/>
        <v>8754838.5600000005</v>
      </c>
    </row>
    <row r="79" spans="1:14" x14ac:dyDescent="0.25">
      <c r="A79" s="45" t="s">
        <v>100</v>
      </c>
      <c r="B79" s="25">
        <v>882725</v>
      </c>
      <c r="C79" s="25">
        <f t="shared" ref="C79:D82" si="4">+C80</f>
        <v>948960</v>
      </c>
      <c r="D79" s="25">
        <f t="shared" si="4"/>
        <v>24052842.5</v>
      </c>
      <c r="E79" s="25">
        <v>1632772.5</v>
      </c>
      <c r="F79" s="27">
        <v>941842.5</v>
      </c>
      <c r="G79" s="25"/>
      <c r="H79" s="25"/>
      <c r="I79" s="25"/>
      <c r="J79" s="25"/>
      <c r="K79" s="25"/>
      <c r="L79" s="25"/>
      <c r="M79" s="25"/>
      <c r="N79" s="25">
        <f t="shared" si="3"/>
        <v>28459142.5</v>
      </c>
    </row>
    <row r="80" spans="1:14" x14ac:dyDescent="0.25">
      <c r="A80" s="45" t="s">
        <v>88</v>
      </c>
      <c r="B80" s="25">
        <v>882725</v>
      </c>
      <c r="C80" s="25">
        <f t="shared" si="4"/>
        <v>948960</v>
      </c>
      <c r="D80" s="25">
        <f t="shared" si="4"/>
        <v>24052842.5</v>
      </c>
      <c r="E80" s="25">
        <v>1632772.5</v>
      </c>
      <c r="F80" s="27">
        <v>941842.5</v>
      </c>
      <c r="G80" s="25"/>
      <c r="H80" s="25"/>
      <c r="I80" s="25"/>
      <c r="J80" s="25"/>
      <c r="K80" s="25"/>
      <c r="L80" s="25"/>
      <c r="M80" s="25"/>
      <c r="N80" s="25">
        <f>+B80+C80+D80+E80+F80+G80+H80+I80+J80+K80+L80+M80</f>
        <v>28459142.5</v>
      </c>
    </row>
    <row r="81" spans="1:14" x14ac:dyDescent="0.25">
      <c r="A81" s="45" t="s">
        <v>1</v>
      </c>
      <c r="B81" s="25">
        <v>882725</v>
      </c>
      <c r="C81" s="25">
        <f t="shared" si="4"/>
        <v>948960</v>
      </c>
      <c r="D81" s="25">
        <f t="shared" si="4"/>
        <v>24052842.5</v>
      </c>
      <c r="E81" s="25">
        <v>1632772.5</v>
      </c>
      <c r="F81" s="27">
        <v>941842.5</v>
      </c>
      <c r="G81" s="25"/>
      <c r="H81" s="25"/>
      <c r="I81" s="25"/>
      <c r="J81" s="25"/>
      <c r="K81" s="25"/>
      <c r="L81" s="25"/>
      <c r="M81" s="25"/>
      <c r="N81" s="25">
        <f t="shared" si="3"/>
        <v>28459142.5</v>
      </c>
    </row>
    <row r="82" spans="1:14" x14ac:dyDescent="0.25">
      <c r="A82" s="45" t="s">
        <v>24</v>
      </c>
      <c r="B82" s="25">
        <v>882725</v>
      </c>
      <c r="C82" s="25">
        <f t="shared" si="4"/>
        <v>948960</v>
      </c>
      <c r="D82" s="25">
        <f t="shared" si="4"/>
        <v>24052842.5</v>
      </c>
      <c r="E82" s="25">
        <v>1632772.5</v>
      </c>
      <c r="F82" s="27">
        <v>941842.5</v>
      </c>
      <c r="G82" s="25"/>
      <c r="H82" s="25"/>
      <c r="I82" s="25"/>
      <c r="J82" s="25"/>
      <c r="K82" s="25"/>
      <c r="L82" s="25"/>
      <c r="M82" s="25"/>
      <c r="N82" s="25">
        <f t="shared" si="3"/>
        <v>28459142.5</v>
      </c>
    </row>
    <row r="83" spans="1:14" x14ac:dyDescent="0.25">
      <c r="A83" s="46" t="s">
        <v>25</v>
      </c>
      <c r="B83" s="30">
        <v>882725</v>
      </c>
      <c r="C83" s="30">
        <v>948960</v>
      </c>
      <c r="D83" s="30">
        <v>24052842.5</v>
      </c>
      <c r="E83" s="30">
        <v>1632772.5</v>
      </c>
      <c r="F83" s="31">
        <v>941842.5</v>
      </c>
      <c r="G83" s="30"/>
      <c r="H83" s="30"/>
      <c r="I83" s="30"/>
      <c r="J83" s="30"/>
      <c r="K83" s="30"/>
      <c r="L83" s="30"/>
      <c r="M83" s="30"/>
      <c r="N83" s="30">
        <f t="shared" si="3"/>
        <v>28459142.5</v>
      </c>
    </row>
    <row r="84" spans="1:14" x14ac:dyDescent="0.25">
      <c r="A84" s="48" t="s">
        <v>101</v>
      </c>
      <c r="B84" s="25">
        <v>0</v>
      </c>
      <c r="C84" s="25">
        <f>+C85</f>
        <v>0</v>
      </c>
      <c r="D84" s="25">
        <f>+D85</f>
        <v>0</v>
      </c>
      <c r="E84" s="25">
        <v>0</v>
      </c>
      <c r="F84" s="31">
        <v>0</v>
      </c>
      <c r="G84" s="25"/>
      <c r="H84" s="25"/>
      <c r="I84" s="25"/>
      <c r="J84" s="25"/>
      <c r="K84" s="25"/>
      <c r="L84" s="25"/>
      <c r="M84" s="25"/>
      <c r="N84" s="25">
        <f t="shared" si="3"/>
        <v>0</v>
      </c>
    </row>
    <row r="85" spans="1:14" x14ac:dyDescent="0.25">
      <c r="A85" s="28" t="s">
        <v>88</v>
      </c>
      <c r="B85" s="25">
        <v>0</v>
      </c>
      <c r="C85" s="25">
        <f>+C86+C89</f>
        <v>0</v>
      </c>
      <c r="D85" s="25">
        <f>+D86+D89</f>
        <v>0</v>
      </c>
      <c r="E85" s="25">
        <v>0</v>
      </c>
      <c r="F85" s="31">
        <v>0</v>
      </c>
      <c r="G85" s="25"/>
      <c r="H85" s="25"/>
      <c r="I85" s="25"/>
      <c r="J85" s="25"/>
      <c r="K85" s="25"/>
      <c r="L85" s="25"/>
      <c r="M85" s="25"/>
      <c r="N85" s="25">
        <f t="shared" si="3"/>
        <v>0</v>
      </c>
    </row>
    <row r="86" spans="1:14" x14ac:dyDescent="0.25">
      <c r="A86" s="49" t="s">
        <v>1</v>
      </c>
      <c r="B86" s="25">
        <v>0</v>
      </c>
      <c r="C86" s="25">
        <f>+C87</f>
        <v>0</v>
      </c>
      <c r="D86" s="25">
        <f>+D87</f>
        <v>0</v>
      </c>
      <c r="E86" s="25">
        <v>0</v>
      </c>
      <c r="F86" s="31">
        <v>0</v>
      </c>
      <c r="G86" s="25"/>
      <c r="H86" s="30"/>
      <c r="I86" s="25"/>
      <c r="J86" s="25"/>
      <c r="K86" s="25"/>
      <c r="L86" s="25"/>
      <c r="M86" s="25"/>
      <c r="N86" s="25">
        <f t="shared" si="3"/>
        <v>0</v>
      </c>
    </row>
    <row r="87" spans="1:14" x14ac:dyDescent="0.25">
      <c r="A87" s="50" t="s">
        <v>24</v>
      </c>
      <c r="B87" s="30">
        <v>0</v>
      </c>
      <c r="C87" s="30">
        <f>+C88</f>
        <v>0</v>
      </c>
      <c r="D87" s="30">
        <f>+D88</f>
        <v>0</v>
      </c>
      <c r="E87" s="30">
        <v>0</v>
      </c>
      <c r="F87" s="31">
        <v>0</v>
      </c>
      <c r="G87" s="30"/>
      <c r="H87" s="30"/>
      <c r="I87" s="30"/>
      <c r="J87" s="30"/>
      <c r="K87" s="30"/>
      <c r="L87" s="30"/>
      <c r="M87" s="30"/>
      <c r="N87" s="30">
        <f t="shared" si="3"/>
        <v>0</v>
      </c>
    </row>
    <row r="88" spans="1:14" x14ac:dyDescent="0.25">
      <c r="A88" s="51" t="s">
        <v>102</v>
      </c>
      <c r="B88" s="30">
        <v>0</v>
      </c>
      <c r="C88" s="30">
        <v>0</v>
      </c>
      <c r="D88" s="30">
        <v>0</v>
      </c>
      <c r="E88" s="30">
        <v>0</v>
      </c>
      <c r="F88" s="31">
        <v>0</v>
      </c>
      <c r="G88" s="30"/>
      <c r="H88" s="30"/>
      <c r="I88" s="30"/>
      <c r="J88" s="30"/>
      <c r="K88" s="30"/>
      <c r="L88" s="30"/>
      <c r="M88" s="30"/>
      <c r="N88" s="30">
        <f t="shared" si="3"/>
        <v>0</v>
      </c>
    </row>
    <row r="89" spans="1:14" x14ac:dyDescent="0.25">
      <c r="A89" s="49" t="s">
        <v>37</v>
      </c>
      <c r="B89" s="25">
        <v>0</v>
      </c>
      <c r="C89" s="25">
        <f>+C90</f>
        <v>0</v>
      </c>
      <c r="D89" s="25">
        <f>+D90</f>
        <v>0</v>
      </c>
      <c r="E89" s="25">
        <v>0</v>
      </c>
      <c r="F89" s="31">
        <v>0</v>
      </c>
      <c r="G89" s="25"/>
      <c r="H89" s="25"/>
      <c r="I89" s="25"/>
      <c r="J89" s="25"/>
      <c r="K89" s="25"/>
      <c r="L89" s="25"/>
      <c r="M89" s="25"/>
      <c r="N89" s="25">
        <f t="shared" si="3"/>
        <v>0</v>
      </c>
    </row>
    <row r="90" spans="1:14" x14ac:dyDescent="0.25">
      <c r="A90" s="50" t="s">
        <v>67</v>
      </c>
      <c r="B90" s="30">
        <v>0</v>
      </c>
      <c r="C90" s="30">
        <f>+C91</f>
        <v>0</v>
      </c>
      <c r="D90" s="30">
        <f>+D91</f>
        <v>0</v>
      </c>
      <c r="E90" s="30">
        <v>0</v>
      </c>
      <c r="F90" s="31">
        <v>0</v>
      </c>
      <c r="G90" s="30"/>
      <c r="H90" s="30"/>
      <c r="I90" s="30"/>
      <c r="J90" s="30"/>
      <c r="K90" s="30"/>
      <c r="L90" s="30"/>
      <c r="M90" s="30"/>
      <c r="N90" s="30">
        <f t="shared" si="3"/>
        <v>0</v>
      </c>
    </row>
    <row r="91" spans="1:14" x14ac:dyDescent="0.25">
      <c r="A91" s="51" t="s">
        <v>34</v>
      </c>
      <c r="B91" s="30">
        <v>0</v>
      </c>
      <c r="C91" s="30">
        <v>0</v>
      </c>
      <c r="D91" s="30">
        <v>0</v>
      </c>
      <c r="E91" s="30">
        <v>0</v>
      </c>
      <c r="F91" s="31">
        <v>0</v>
      </c>
      <c r="G91" s="30"/>
      <c r="H91" s="30"/>
      <c r="I91" s="30"/>
      <c r="J91" s="30"/>
      <c r="K91" s="30"/>
      <c r="L91" s="30"/>
      <c r="M91" s="30"/>
      <c r="N91" s="30">
        <f t="shared" si="3"/>
        <v>0</v>
      </c>
    </row>
    <row r="92" spans="1:14" ht="15.75" x14ac:dyDescent="0.25">
      <c r="A92" s="35" t="s">
        <v>0</v>
      </c>
      <c r="B92" s="36">
        <f>+B84+B79+B74+B63+B45+B6</f>
        <v>49725482.240000002</v>
      </c>
      <c r="C92" s="36">
        <f>+C84+C79+C74+C63+C45+C6</f>
        <v>51460770.5</v>
      </c>
      <c r="D92" s="36">
        <f>+D84+D74+D79+D63+D45+D6</f>
        <v>74385809.200000003</v>
      </c>
      <c r="E92" s="36">
        <f>+E84+E79+E74+E63+E45+E6</f>
        <v>46690253.539999999</v>
      </c>
      <c r="F92" s="27">
        <v>54325763.490000002</v>
      </c>
      <c r="G92" s="36"/>
      <c r="H92" s="36"/>
      <c r="I92" s="36"/>
      <c r="J92" s="36"/>
      <c r="K92" s="36"/>
      <c r="L92" s="36"/>
      <c r="M92" s="36"/>
      <c r="N92" s="36">
        <f>+N84+N79+N74+N63+N45+N6-0.23</f>
        <v>276588078.74000001</v>
      </c>
    </row>
    <row r="93" spans="1:14" x14ac:dyDescent="0.25">
      <c r="B93" s="30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P01</vt:lpstr>
      <vt:lpstr>P02</vt:lpstr>
      <vt:lpstr>P03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CAROLINA REYNOSO</cp:lastModifiedBy>
  <cp:lastPrinted>2023-06-09T13:07:47Z</cp:lastPrinted>
  <dcterms:created xsi:type="dcterms:W3CDTF">2021-12-10T14:37:11Z</dcterms:created>
  <dcterms:modified xsi:type="dcterms:W3CDTF">2023-06-13T12:28:36Z</dcterms:modified>
</cp:coreProperties>
</file>