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yo 2022\"/>
    </mc:Choice>
  </mc:AlternateContent>
  <xr:revisionPtr revIDLastSave="0" documentId="8_{EE3ACA3C-7D2C-4B51-8CDB-A544172C584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01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4" i="3" l="1"/>
  <c r="C104" i="3"/>
  <c r="N103" i="3"/>
  <c r="F102" i="3"/>
  <c r="N102" i="3" s="1"/>
  <c r="E102" i="3"/>
  <c r="B102" i="3"/>
  <c r="F101" i="3"/>
  <c r="N101" i="3" s="1"/>
  <c r="E101" i="3"/>
  <c r="B101" i="3"/>
  <c r="N100" i="3"/>
  <c r="N99" i="3"/>
  <c r="F99" i="3"/>
  <c r="E99" i="3"/>
  <c r="B99" i="3"/>
  <c r="N98" i="3"/>
  <c r="F98" i="3"/>
  <c r="E98" i="3"/>
  <c r="B98" i="3"/>
  <c r="N97" i="3"/>
  <c r="F97" i="3"/>
  <c r="E97" i="3"/>
  <c r="B97" i="3"/>
  <c r="F96" i="3"/>
  <c r="E96" i="3"/>
  <c r="B96" i="3"/>
  <c r="B104" i="3" s="1"/>
  <c r="N95" i="3"/>
  <c r="F94" i="3"/>
  <c r="E94" i="3"/>
  <c r="N94" i="3" s="1"/>
  <c r="F93" i="3"/>
  <c r="F92" i="3"/>
  <c r="F91" i="3" s="1"/>
  <c r="N90" i="3"/>
  <c r="F89" i="3"/>
  <c r="F88" i="3" s="1"/>
  <c r="F87" i="3" s="1"/>
  <c r="F86" i="3" s="1"/>
  <c r="E89" i="3"/>
  <c r="E88" i="3" s="1"/>
  <c r="F84" i="3"/>
  <c r="E84" i="3"/>
  <c r="F82" i="3"/>
  <c r="E82" i="3"/>
  <c r="N81" i="3"/>
  <c r="F80" i="3"/>
  <c r="N80" i="3" s="1"/>
  <c r="E80" i="3"/>
  <c r="N79" i="3"/>
  <c r="F77" i="3"/>
  <c r="N77" i="3" s="1"/>
  <c r="E77" i="3"/>
  <c r="N76" i="3"/>
  <c r="N73" i="3"/>
  <c r="N72" i="3"/>
  <c r="F72" i="3"/>
  <c r="E72" i="3"/>
  <c r="F71" i="3"/>
  <c r="N71" i="3" s="1"/>
  <c r="E70" i="3"/>
  <c r="N69" i="3"/>
  <c r="N68" i="3"/>
  <c r="F67" i="3"/>
  <c r="F66" i="3" s="1"/>
  <c r="F65" i="3" s="1"/>
  <c r="E67" i="3"/>
  <c r="E66" i="3" s="1"/>
  <c r="N63" i="3"/>
  <c r="N62" i="3"/>
  <c r="N61" i="3"/>
  <c r="F61" i="3"/>
  <c r="E61" i="3"/>
  <c r="N58" i="3"/>
  <c r="N57" i="3"/>
  <c r="F56" i="3"/>
  <c r="E56" i="3"/>
  <c r="N56" i="3" s="1"/>
  <c r="F55" i="3"/>
  <c r="F54" i="3"/>
  <c r="N53" i="3"/>
  <c r="N52" i="3"/>
  <c r="N51" i="3"/>
  <c r="F51" i="3"/>
  <c r="E51" i="3"/>
  <c r="F50" i="3"/>
  <c r="N50" i="3" s="1"/>
  <c r="E50" i="3"/>
  <c r="E49" i="3"/>
  <c r="F46" i="3"/>
  <c r="E46" i="3"/>
  <c r="N45" i="3"/>
  <c r="N43" i="3"/>
  <c r="N42" i="3"/>
  <c r="N41" i="3"/>
  <c r="F40" i="3"/>
  <c r="E40" i="3"/>
  <c r="N40" i="3" s="1"/>
  <c r="N39" i="3"/>
  <c r="N38" i="3"/>
  <c r="N37" i="3"/>
  <c r="N36" i="3"/>
  <c r="N35" i="3"/>
  <c r="N34" i="3"/>
  <c r="N33" i="3"/>
  <c r="N32" i="3"/>
  <c r="F32" i="3"/>
  <c r="E32" i="3"/>
  <c r="N31" i="3"/>
  <c r="N30" i="3"/>
  <c r="N29" i="3"/>
  <c r="N28" i="3"/>
  <c r="N27" i="3"/>
  <c r="N25" i="3"/>
  <c r="N24" i="3"/>
  <c r="N23" i="3"/>
  <c r="F22" i="3"/>
  <c r="F15" i="3" s="1"/>
  <c r="F14" i="3" s="1"/>
  <c r="E22" i="3"/>
  <c r="N21" i="3"/>
  <c r="N18" i="3"/>
  <c r="N17" i="3"/>
  <c r="F16" i="3"/>
  <c r="E16" i="3"/>
  <c r="N16" i="3" s="1"/>
  <c r="N13" i="3"/>
  <c r="N12" i="3"/>
  <c r="N11" i="3"/>
  <c r="F11" i="3"/>
  <c r="E11" i="3"/>
  <c r="F10" i="3"/>
  <c r="N10" i="3" s="1"/>
  <c r="E10" i="3"/>
  <c r="E9" i="3"/>
  <c r="C46" i="2"/>
  <c r="B46" i="2"/>
  <c r="P45" i="2"/>
  <c r="H44" i="2"/>
  <c r="G44" i="2"/>
  <c r="F44" i="2"/>
  <c r="E44" i="2"/>
  <c r="D44" i="2"/>
  <c r="P44" i="2" s="1"/>
  <c r="P43" i="2"/>
  <c r="H42" i="2"/>
  <c r="F42" i="2"/>
  <c r="E42" i="2"/>
  <c r="E41" i="2" s="1"/>
  <c r="E46" i="2" s="1"/>
  <c r="D42" i="2"/>
  <c r="D41" i="2" s="1"/>
  <c r="H41" i="2"/>
  <c r="G41" i="2"/>
  <c r="F41" i="2"/>
  <c r="F46" i="2" s="1"/>
  <c r="P40" i="2"/>
  <c r="H39" i="2"/>
  <c r="F39" i="2"/>
  <c r="E39" i="2"/>
  <c r="D39" i="2"/>
  <c r="P39" i="2" s="1"/>
  <c r="P38" i="2"/>
  <c r="P37" i="2"/>
  <c r="P36" i="2"/>
  <c r="P35" i="2"/>
  <c r="P34" i="2"/>
  <c r="P33" i="2"/>
  <c r="H32" i="2"/>
  <c r="G32" i="2"/>
  <c r="F32" i="2"/>
  <c r="E32" i="2"/>
  <c r="D32" i="2"/>
  <c r="P32" i="2" s="1"/>
  <c r="P31" i="2"/>
  <c r="P30" i="2"/>
  <c r="H29" i="2"/>
  <c r="F29" i="2"/>
  <c r="E29" i="2"/>
  <c r="D29" i="2"/>
  <c r="P29" i="2" s="1"/>
  <c r="P28" i="2"/>
  <c r="P27" i="2"/>
  <c r="P26" i="2"/>
  <c r="P25" i="2"/>
  <c r="P24" i="2"/>
  <c r="P23" i="2"/>
  <c r="P22" i="2"/>
  <c r="P21" i="2"/>
  <c r="H20" i="2"/>
  <c r="G20" i="2"/>
  <c r="F20" i="2"/>
  <c r="E20" i="2"/>
  <c r="P20" i="2" s="1"/>
  <c r="D20" i="2"/>
  <c r="P19" i="2"/>
  <c r="P18" i="2"/>
  <c r="P17" i="2"/>
  <c r="P16" i="2"/>
  <c r="P15" i="2"/>
  <c r="P14" i="2"/>
  <c r="P13" i="2"/>
  <c r="P12" i="2"/>
  <c r="P11" i="2"/>
  <c r="H10" i="2"/>
  <c r="G10" i="2"/>
  <c r="F10" i="2"/>
  <c r="E10" i="2"/>
  <c r="D10" i="2"/>
  <c r="P10" i="2" s="1"/>
  <c r="P9" i="2"/>
  <c r="P8" i="2"/>
  <c r="P7" i="2"/>
  <c r="P6" i="2"/>
  <c r="P5" i="2"/>
  <c r="H4" i="2"/>
  <c r="H3" i="2" s="1"/>
  <c r="G4" i="2"/>
  <c r="G3" i="2" s="1"/>
  <c r="F4" i="2"/>
  <c r="E4" i="2"/>
  <c r="D4" i="2"/>
  <c r="D3" i="2" s="1"/>
  <c r="F3" i="2"/>
  <c r="E3" i="2"/>
  <c r="N66" i="3" l="1"/>
  <c r="E65" i="3"/>
  <c r="N70" i="3"/>
  <c r="F64" i="3"/>
  <c r="F104" i="3" s="1"/>
  <c r="N88" i="3"/>
  <c r="E87" i="3"/>
  <c r="N9" i="3"/>
  <c r="E15" i="3"/>
  <c r="E55" i="3"/>
  <c r="N67" i="3"/>
  <c r="F70" i="3"/>
  <c r="N89" i="3"/>
  <c r="E93" i="3"/>
  <c r="N96" i="3"/>
  <c r="F9" i="3"/>
  <c r="F8" i="3" s="1"/>
  <c r="N22" i="3"/>
  <c r="F49" i="3"/>
  <c r="F48" i="3" s="1"/>
  <c r="P3" i="2"/>
  <c r="G46" i="2"/>
  <c r="H46" i="2"/>
  <c r="D46" i="2"/>
  <c r="P46" i="2" s="1"/>
  <c r="P41" i="2"/>
  <c r="P42" i="2"/>
  <c r="P4" i="2"/>
  <c r="E54" i="3" l="1"/>
  <c r="N55" i="3"/>
  <c r="E92" i="3"/>
  <c r="N93" i="3"/>
  <c r="N49" i="3"/>
  <c r="E86" i="3"/>
  <c r="N86" i="3" s="1"/>
  <c r="N87" i="3"/>
  <c r="E64" i="3"/>
  <c r="N64" i="3" s="1"/>
  <c r="N65" i="3"/>
  <c r="E14" i="3"/>
  <c r="N15" i="3"/>
  <c r="N92" i="3" l="1"/>
  <c r="E91" i="3"/>
  <c r="N14" i="3"/>
  <c r="E8" i="3"/>
  <c r="N8" i="3" s="1"/>
  <c r="N54" i="3"/>
  <c r="E48" i="3"/>
  <c r="N48" i="3" s="1"/>
  <c r="N91" i="3" l="1"/>
  <c r="E104" i="3"/>
  <c r="N104" i="3" s="1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<sst xmlns="http://schemas.openxmlformats.org/spreadsheetml/2006/main" count="225" uniqueCount="94">
  <si>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</si>
  <si>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</si>
  <si>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</si>
  <si>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</si>
  <si>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</si>
  <si>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</si>
  <si>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</si>
  <si>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</si>
  <si>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</si>
  <si>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</si>
  <si>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</si>
  <si>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</si>
  <si>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</si>
  <si>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</si>
  <si>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</si>
  <si>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</si>
  <si>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</si>
  <si>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</si>
  <si>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</si>
  <si>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</si>
  <si>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</si>
  <si>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</si>
  <si>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</si>
  <si>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</si>
  <si>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</si>
  <si>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</si>
  <si>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</si>
  <si>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</si>
  <si>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</si>
  <si>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</si>
  <si>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</si>
  <si>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</si>
  <si>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</si>
  <si>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</si>
  <si>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</si>
  <si>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</si>
  <si>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</si>
  <si>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</si>
  <si>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</si>
  <si>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</si>
  <si>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</si>
  <si>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</si>
  <si>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</si>
  <si>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</si>
  <si>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</si>
  <si>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</si>
  <si>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</si>
  <si>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</si>
  <si>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ENC. HONORIFICA DE PRESUPUESTO</t>
  </si>
  <si>
    <t>DIRECTORA FINANCIERA</t>
  </si>
  <si>
    <t>2.1.4- GRATIFICACIONES Y BONIFICACIONES</t>
  </si>
  <si>
    <t>4-APLICACIONES FINANCIERAS</t>
  </si>
  <si>
    <t xml:space="preserve">Cuenta </t>
  </si>
  <si>
    <t>Presupuesto Inicial</t>
  </si>
  <si>
    <t>Total Modificación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</si>
  <si>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</si>
  <si>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</si>
  <si>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</si>
  <si>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</si>
  <si>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</si>
  <si>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</si>
  <si>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</si>
  <si>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</si>
  <si>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</si>
  <si>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</si>
  <si>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</si>
  <si>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</si>
  <si>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</si>
  <si>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4-Aplicaciones financieras</t>
  </si>
  <si>
    <t>4.1.1-INCREMENTO DE ACTIVOS FINANCIEROS CORRIENTES</t>
  </si>
  <si>
    <t>4.2.1-DISMINUCION DE PASIVOS CORRIENTES</t>
  </si>
  <si>
    <t>FUENTE: DEPARTAMENTOS PRESUPUESTO Y CONTABILIDAD LOTERIA NACIONAL</t>
  </si>
  <si>
    <t>Cuenta Presupuestaria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</si>
  <si>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</si>
  <si>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</si>
  <si>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</si>
  <si>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</si>
  <si>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</si>
  <si>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</si>
  <si>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</si>
  <si>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2.6.2-MOBILIARIO Y EQUIPO DE AUDIO, AUDIOVISUAL, RECREATIVO Y EDUCACIONAL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</si>
  <si>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</si>
  <si>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</si>
  <si>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</si>
  <si>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</si>
  <si>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12-Asistencia Social y Desarrollo Comunitario</t>
  </si>
  <si>
    <t>2.1.2- SOBRESUELDOS</t>
  </si>
  <si>
    <t>2.3.4- PRODUCTOS FARMACEUTICOS</t>
  </si>
  <si>
    <t>2.6- BIENES MUEBLES, INMUEBLES E INTANGIBLES</t>
  </si>
  <si>
    <t>2.6.3- EQUIPO E INSTRUMENTAL, CIENTIFICO Y DE LABORATORIO</t>
  </si>
  <si>
    <t>2.7.1- OBRAS EN EDIFICACIONES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</si>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</sst>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7" fillId="0" borderId="0" xfId="0" applyNumberFormat="1" applyFont="1"/>
    <xf numFmtId="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" fontId="9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 indent="2"/>
    </xf>
    <xf numFmtId="4" fontId="10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 wrapText="1" indent="2"/>
    </xf>
    <xf numFmtId="49" fontId="5" fillId="0" borderId="0" xfId="0" applyNumberFormat="1" applyFont="1"/>
    <xf numFmtId="49" fontId="4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11" fillId="0" borderId="0" xfId="0" applyFont="1"/>
    <xf numFmtId="0" fontId="6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indent="2"/>
    </xf>
    <xf numFmtId="49" fontId="9" fillId="0" borderId="0" xfId="0" applyNumberFormat="1" applyFont="1" applyAlignment="1">
      <alignment horizontal="left" indent="3"/>
    </xf>
    <xf numFmtId="49" fontId="9" fillId="0" borderId="0" xfId="0" applyNumberFormat="1" applyFont="1" applyAlignment="1">
      <alignment horizontal="left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47625</xdr:rowOff>
    </xdr:from>
    <xdr:to>
      <xdr:col>2</xdr:col>
      <xdr:colOff>379857</xdr:colOff>
      <xdr:row>5</xdr:row>
      <xdr:rowOff>28575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5098FC1-E031-4598-87F9-A21F1628EA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28625"/>
          <a:ext cx="1580007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57150</xdr:colOff>
      <xdr:row>1</xdr:row>
      <xdr:rowOff>95249</xdr:rowOff>
    </xdr:from>
    <xdr:to>
      <xdr:col>13</xdr:col>
      <xdr:colOff>175082</xdr:colOff>
      <xdr:row>4</xdr:row>
      <xdr:rowOff>161924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F65315D8-C405-4780-BA31-CE2B5B63CED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06575" y="285749"/>
          <a:ext cx="1946732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workbookViewId="0">
      <selection activeCell="B5" sqref="B5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50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51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48</v>
      </c>
      <c r="C56" s="13" t="s">
        <v>49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ENERO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D80F-9B25-4D4C-9E79-1E0E0B449259}">
  <dimension ref="A1:P52"/>
  <sheetViews>
    <sheetView tabSelected="1" workbookViewId="0">
      <selection activeCell="K13" sqref="K13"/>
    </sheetView>
  </sheetViews>
  <sheetFormatPr defaultRowHeight="15" x14ac:dyDescent="0.25"/>
  <cols>
    <col min="1" max="1" width="50" customWidth="1"/>
    <col min="2" max="2" width="18.7109375" style="15" customWidth="1"/>
    <col min="3" max="3" width="18.140625" style="15" customWidth="1"/>
    <col min="4" max="5" width="15.28515625" style="15" customWidth="1"/>
    <col min="6" max="6" width="16.140625" style="15" customWidth="1"/>
    <col min="7" max="7" width="15.140625" style="15" customWidth="1"/>
    <col min="8" max="8" width="16.28515625" style="1" customWidth="1"/>
    <col min="9" max="14" width="12.28515625" style="1" customWidth="1"/>
    <col min="15" max="15" width="13.5703125" style="1" customWidth="1"/>
    <col min="16" max="16" width="17.85546875" style="1" bestFit="1" customWidth="1"/>
  </cols>
  <sheetData>
    <row r="1" spans="1:16" ht="15.75" x14ac:dyDescent="0.25"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7"/>
    </row>
    <row r="2" spans="1:16" x14ac:dyDescent="0.25">
      <c r="A2" s="18" t="s">
        <v>52</v>
      </c>
      <c r="B2" s="19" t="s">
        <v>53</v>
      </c>
      <c r="C2" s="19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0" t="s">
        <v>59</v>
      </c>
      <c r="I2" s="20" t="s">
        <v>60</v>
      </c>
      <c r="J2" s="20" t="s">
        <v>61</v>
      </c>
      <c r="K2" s="20" t="s">
        <v>62</v>
      </c>
      <c r="L2" s="20" t="s">
        <v>63</v>
      </c>
      <c r="M2" s="20" t="s">
        <v>64</v>
      </c>
      <c r="N2" s="20" t="s">
        <v>65</v>
      </c>
      <c r="O2" s="20" t="s">
        <v>66</v>
      </c>
      <c r="P2" s="20" t="s">
        <v>67</v>
      </c>
    </row>
    <row r="3" spans="1:16" x14ac:dyDescent="0.25">
      <c r="A3" s="21" t="s">
        <v>1</v>
      </c>
      <c r="B3" s="22">
        <v>1814292207</v>
      </c>
      <c r="C3" s="22">
        <v>1814292207</v>
      </c>
      <c r="D3" s="22">
        <f>+D4+D10+D20+D29+D32+D39</f>
        <v>82715845.640000001</v>
      </c>
      <c r="E3" s="22">
        <f>+E4+E10+E20+E29+E32+E39</f>
        <v>60347798.049999997</v>
      </c>
      <c r="F3" s="22">
        <f>+F4+F10+F20+F29+F32+F39</f>
        <v>124480986.98999999</v>
      </c>
      <c r="G3" s="22">
        <f>+G4+G10+G20+G29+G32+G39</f>
        <v>90814678.270000026</v>
      </c>
      <c r="H3" s="22">
        <f>+H4+H10+H20+H29+H32+H39</f>
        <v>42928398.390000001</v>
      </c>
      <c r="I3" s="22"/>
      <c r="J3" s="22"/>
      <c r="K3" s="22"/>
      <c r="L3" s="22"/>
      <c r="M3" s="22"/>
      <c r="N3" s="22"/>
      <c r="O3" s="22"/>
      <c r="P3" s="22">
        <f>+D3+E3+F3+G3+H3+I3+J3+K3+J3+L3+M3+N3+O3</f>
        <v>401287707.34000003</v>
      </c>
    </row>
    <row r="4" spans="1:16" x14ac:dyDescent="0.25">
      <c r="A4" s="23" t="s">
        <v>2</v>
      </c>
      <c r="B4" s="24">
        <v>873492207</v>
      </c>
      <c r="C4" s="24">
        <v>873492207</v>
      </c>
      <c r="D4" s="25">
        <f>+D5+D6+D7+D8+D9</f>
        <v>38797820.740000002</v>
      </c>
      <c r="E4" s="25">
        <f>+E5+E6+E7+E8+E9</f>
        <v>38040606.519999996</v>
      </c>
      <c r="F4" s="25">
        <f>+F5+F6+F7+F8+F9</f>
        <v>38123399.289999999</v>
      </c>
      <c r="G4" s="25">
        <f>+G5+G6+G7+G8+G9</f>
        <v>37662099.310000002</v>
      </c>
      <c r="H4" s="25">
        <f>+H5+H6+H7+H8+H9</f>
        <v>35353899.089999996</v>
      </c>
      <c r="I4" s="25"/>
      <c r="J4" s="25"/>
      <c r="K4" s="25"/>
      <c r="L4" s="25"/>
      <c r="M4" s="25"/>
      <c r="N4" s="25"/>
      <c r="O4" s="25"/>
      <c r="P4" s="26">
        <f t="shared" ref="P4:P46" si="0">+D4+E4+F4+G4+H4+I4+J4+K4+J4+L4+M4+N4+O4</f>
        <v>187977824.94999999</v>
      </c>
    </row>
    <row r="5" spans="1:16" x14ac:dyDescent="0.25">
      <c r="A5" s="27" t="s">
        <v>3</v>
      </c>
      <c r="B5" s="24">
        <v>544398158</v>
      </c>
      <c r="C5" s="24">
        <v>673398158</v>
      </c>
      <c r="D5" s="24">
        <v>32555811.609999999</v>
      </c>
      <c r="E5" s="24">
        <v>31879515.719999999</v>
      </c>
      <c r="F5" s="24">
        <v>31911143.16</v>
      </c>
      <c r="G5" s="24">
        <v>31559101.940000001</v>
      </c>
      <c r="H5" s="24">
        <v>29312222.219999999</v>
      </c>
      <c r="I5" s="24"/>
      <c r="J5" s="24"/>
      <c r="K5" s="24"/>
      <c r="L5" s="24"/>
      <c r="M5" s="24"/>
      <c r="N5" s="24"/>
      <c r="O5" s="24"/>
      <c r="P5" s="28">
        <f>+D5+E5+F5+G5+H5+I5+J5+K5+J5+L5+M5+N5+O5</f>
        <v>157217794.64999998</v>
      </c>
    </row>
    <row r="6" spans="1:16" x14ac:dyDescent="0.25">
      <c r="A6" s="27" t="s">
        <v>4</v>
      </c>
      <c r="B6" s="24">
        <v>165000000</v>
      </c>
      <c r="C6" s="24">
        <v>82500000</v>
      </c>
      <c r="D6" s="24">
        <v>1673000</v>
      </c>
      <c r="E6" s="24">
        <v>1681000</v>
      </c>
      <c r="F6" s="24">
        <v>1736503.89</v>
      </c>
      <c r="G6" s="24">
        <v>1601706.92</v>
      </c>
      <c r="H6" s="24">
        <v>1563000</v>
      </c>
      <c r="I6" s="24"/>
      <c r="J6" s="24"/>
      <c r="K6" s="24"/>
      <c r="L6" s="24"/>
      <c r="M6" s="24"/>
      <c r="N6" s="24"/>
      <c r="O6" s="24"/>
      <c r="P6" s="28">
        <f t="shared" si="0"/>
        <v>8255210.8099999996</v>
      </c>
    </row>
    <row r="7" spans="1:16" x14ac:dyDescent="0.25">
      <c r="A7" s="27" t="s">
        <v>5</v>
      </c>
      <c r="B7" s="24">
        <v>3000000</v>
      </c>
      <c r="C7" s="24">
        <v>3000000</v>
      </c>
      <c r="D7" s="24">
        <v>0</v>
      </c>
      <c r="E7" s="24">
        <v>0</v>
      </c>
      <c r="F7" s="24"/>
      <c r="G7" s="24">
        <v>0</v>
      </c>
      <c r="H7" s="24">
        <v>0</v>
      </c>
      <c r="I7" s="24"/>
      <c r="J7" s="24"/>
      <c r="K7" s="24"/>
      <c r="L7" s="24"/>
      <c r="M7" s="24"/>
      <c r="N7" s="24"/>
      <c r="O7" s="24"/>
      <c r="P7" s="28">
        <f t="shared" si="0"/>
        <v>0</v>
      </c>
    </row>
    <row r="8" spans="1:16" x14ac:dyDescent="0.25">
      <c r="A8" s="27" t="s">
        <v>50</v>
      </c>
      <c r="B8" s="24">
        <v>93000000</v>
      </c>
      <c r="C8" s="24">
        <v>46500000</v>
      </c>
      <c r="D8" s="24">
        <v>0</v>
      </c>
      <c r="E8" s="24">
        <v>0</v>
      </c>
      <c r="F8" s="24"/>
      <c r="G8" s="24">
        <v>0</v>
      </c>
      <c r="H8" s="24">
        <v>0</v>
      </c>
      <c r="I8" s="24"/>
      <c r="J8" s="24"/>
      <c r="K8" s="24"/>
      <c r="L8" s="24"/>
      <c r="M8" s="24"/>
      <c r="N8" s="24"/>
      <c r="O8" s="24"/>
      <c r="P8" s="28">
        <f t="shared" si="0"/>
        <v>0</v>
      </c>
    </row>
    <row r="9" spans="1:16" x14ac:dyDescent="0.25">
      <c r="A9" s="27" t="s">
        <v>6</v>
      </c>
      <c r="B9" s="24">
        <v>68094049</v>
      </c>
      <c r="C9" s="24">
        <v>68094049</v>
      </c>
      <c r="D9" s="24">
        <v>4569009.13</v>
      </c>
      <c r="E9" s="24">
        <v>4480090.8</v>
      </c>
      <c r="F9" s="24">
        <v>4475752.24</v>
      </c>
      <c r="G9" s="24">
        <v>4501290.45</v>
      </c>
      <c r="H9" s="24">
        <v>4478676.87</v>
      </c>
      <c r="I9" s="24"/>
      <c r="J9" s="24"/>
      <c r="K9" s="24"/>
      <c r="L9" s="24"/>
      <c r="M9" s="24"/>
      <c r="N9" s="24"/>
      <c r="O9" s="24"/>
      <c r="P9" s="28">
        <f t="shared" si="0"/>
        <v>22504819.490000002</v>
      </c>
    </row>
    <row r="10" spans="1:16" x14ac:dyDescent="0.25">
      <c r="A10" s="23" t="s">
        <v>7</v>
      </c>
      <c r="B10" s="25">
        <v>604700000</v>
      </c>
      <c r="C10" s="25">
        <v>503502000</v>
      </c>
      <c r="D10" s="25">
        <f>+D11+D12+D13+D14+D15+D16+D17+D18+D19</f>
        <v>38814335.579999998</v>
      </c>
      <c r="E10" s="25">
        <f>+E11+E12+E13+E14+E15+E16+E17+E18+E19</f>
        <v>20922653.420000002</v>
      </c>
      <c r="F10" s="25">
        <f>+F11+F12+F13+F14+F15+F16+F17+F18+F19</f>
        <v>83167634.819999993</v>
      </c>
      <c r="G10" s="25">
        <f>+G11+G12+G13+G14+G15+G16+G17+G18+G19</f>
        <v>49546187.540000014</v>
      </c>
      <c r="H10" s="25">
        <f>+H11+H12+H13+H14+H15+H16+H17+H18+H19</f>
        <v>4349107.46</v>
      </c>
      <c r="I10" s="25"/>
      <c r="J10" s="25"/>
      <c r="K10" s="25"/>
      <c r="L10" s="25"/>
      <c r="M10" s="25"/>
      <c r="N10" s="25"/>
      <c r="O10" s="25"/>
      <c r="P10" s="26">
        <f t="shared" si="0"/>
        <v>196799918.82000002</v>
      </c>
    </row>
    <row r="11" spans="1:16" x14ac:dyDescent="0.25">
      <c r="A11" s="27" t="s">
        <v>8</v>
      </c>
      <c r="B11" s="24">
        <v>22200000</v>
      </c>
      <c r="C11" s="24">
        <v>22200000</v>
      </c>
      <c r="D11" s="24">
        <v>0</v>
      </c>
      <c r="E11" s="24">
        <v>1478614.69</v>
      </c>
      <c r="F11" s="24">
        <v>1582122.47</v>
      </c>
      <c r="G11" s="24">
        <v>1445244.89</v>
      </c>
      <c r="H11" s="24">
        <v>1675629.5</v>
      </c>
      <c r="I11" s="24"/>
      <c r="J11" s="24"/>
      <c r="K11" s="24"/>
      <c r="L11" s="24"/>
      <c r="M11" s="24"/>
      <c r="N11" s="24"/>
      <c r="O11" s="24"/>
      <c r="P11" s="28">
        <f t="shared" si="0"/>
        <v>6181611.5499999998</v>
      </c>
    </row>
    <row r="12" spans="1:16" x14ac:dyDescent="0.25">
      <c r="A12" s="27" t="s">
        <v>9</v>
      </c>
      <c r="B12" s="24">
        <v>92500000</v>
      </c>
      <c r="C12" s="24">
        <v>104000000</v>
      </c>
      <c r="D12" s="24">
        <v>760402.38</v>
      </c>
      <c r="E12" s="24">
        <v>1416</v>
      </c>
      <c r="F12" s="24">
        <v>1043267.5</v>
      </c>
      <c r="G12" s="24">
        <v>39960000</v>
      </c>
      <c r="H12" s="24">
        <v>9511.2999999999993</v>
      </c>
      <c r="I12" s="24"/>
      <c r="J12" s="24"/>
      <c r="K12" s="24"/>
      <c r="L12" s="24"/>
      <c r="M12" s="24"/>
      <c r="N12" s="24"/>
      <c r="O12" s="24"/>
      <c r="P12" s="28">
        <f t="shared" si="0"/>
        <v>41774597.18</v>
      </c>
    </row>
    <row r="13" spans="1:16" x14ac:dyDescent="0.25">
      <c r="A13" s="27" t="s">
        <v>10</v>
      </c>
      <c r="B13" s="24">
        <v>5000000</v>
      </c>
      <c r="C13" s="24">
        <v>6500000</v>
      </c>
      <c r="D13" s="24">
        <v>979101.4</v>
      </c>
      <c r="E13" s="24">
        <v>78000</v>
      </c>
      <c r="F13" s="24">
        <v>0</v>
      </c>
      <c r="G13" s="24"/>
      <c r="H13" s="24">
        <v>6000</v>
      </c>
      <c r="I13" s="24"/>
      <c r="J13" s="24"/>
      <c r="K13" s="24"/>
      <c r="L13" s="24"/>
      <c r="M13" s="24"/>
      <c r="N13" s="24"/>
      <c r="O13" s="24"/>
      <c r="P13" s="28">
        <f t="shared" si="0"/>
        <v>1063101.3999999999</v>
      </c>
    </row>
    <row r="14" spans="1:16" x14ac:dyDescent="0.25">
      <c r="A14" s="27" t="s">
        <v>11</v>
      </c>
      <c r="B14" s="24">
        <v>2000000</v>
      </c>
      <c r="C14" s="24">
        <v>2000000</v>
      </c>
      <c r="D14" s="24">
        <v>0</v>
      </c>
      <c r="E14" s="24">
        <v>0</v>
      </c>
      <c r="F14" s="24">
        <v>0</v>
      </c>
      <c r="G14" s="24">
        <v>0</v>
      </c>
      <c r="H14" s="24">
        <v>2900</v>
      </c>
      <c r="I14" s="24"/>
      <c r="J14" s="24"/>
      <c r="K14" s="24"/>
      <c r="L14" s="24"/>
      <c r="M14" s="24"/>
      <c r="N14" s="24"/>
      <c r="O14" s="24"/>
      <c r="P14" s="28">
        <f t="shared" si="0"/>
        <v>2900</v>
      </c>
    </row>
    <row r="15" spans="1:16" x14ac:dyDescent="0.25">
      <c r="A15" s="27" t="s">
        <v>12</v>
      </c>
      <c r="B15" s="24">
        <v>10000000</v>
      </c>
      <c r="C15" s="24">
        <v>8182000</v>
      </c>
      <c r="D15" s="24">
        <v>121051.8</v>
      </c>
      <c r="E15" s="24">
        <v>23600</v>
      </c>
      <c r="F15" s="24">
        <v>17700</v>
      </c>
      <c r="G15" s="24">
        <v>3701423.67</v>
      </c>
      <c r="H15" s="24">
        <v>1876928.71</v>
      </c>
      <c r="I15" s="24"/>
      <c r="J15" s="24"/>
      <c r="K15" s="24"/>
      <c r="L15" s="24"/>
      <c r="M15" s="24"/>
      <c r="N15" s="24"/>
      <c r="O15" s="24"/>
      <c r="P15" s="28">
        <f t="shared" si="0"/>
        <v>5740704.1799999997</v>
      </c>
    </row>
    <row r="16" spans="1:16" x14ac:dyDescent="0.25">
      <c r="A16" s="27" t="s">
        <v>13</v>
      </c>
      <c r="B16" s="24">
        <v>35000000</v>
      </c>
      <c r="C16" s="24">
        <v>35000000</v>
      </c>
      <c r="D16" s="24">
        <v>0</v>
      </c>
      <c r="E16" s="24">
        <v>2015004.45</v>
      </c>
      <c r="F16" s="24">
        <v>556445.17000000004</v>
      </c>
      <c r="G16" s="24">
        <v>1734492.49</v>
      </c>
      <c r="H16" s="24">
        <v>281957</v>
      </c>
      <c r="I16" s="24"/>
      <c r="J16" s="24"/>
      <c r="K16" s="24"/>
      <c r="L16" s="24"/>
      <c r="M16" s="24"/>
      <c r="N16" s="24"/>
      <c r="O16" s="24"/>
      <c r="P16" s="28">
        <f t="shared" si="0"/>
        <v>4587899.1100000003</v>
      </c>
    </row>
    <row r="17" spans="1:16" ht="24.75" x14ac:dyDescent="0.25">
      <c r="A17" s="29" t="s">
        <v>14</v>
      </c>
      <c r="B17" s="24">
        <v>99000000</v>
      </c>
      <c r="C17" s="24">
        <v>58120000</v>
      </c>
      <c r="D17" s="24">
        <v>0</v>
      </c>
      <c r="E17" s="24">
        <v>23257.61</v>
      </c>
      <c r="F17" s="24">
        <v>0</v>
      </c>
      <c r="G17" s="24">
        <v>1007029.09</v>
      </c>
      <c r="H17" s="24">
        <v>46954.34</v>
      </c>
      <c r="I17" s="24"/>
      <c r="J17" s="24"/>
      <c r="K17" s="24"/>
      <c r="L17" s="24"/>
      <c r="M17" s="24"/>
      <c r="N17" s="24"/>
      <c r="O17" s="24"/>
      <c r="P17" s="28">
        <f t="shared" si="0"/>
        <v>1077241.04</v>
      </c>
    </row>
    <row r="18" spans="1:16" ht="24.75" x14ac:dyDescent="0.25">
      <c r="A18" s="29" t="s">
        <v>15</v>
      </c>
      <c r="B18" s="24">
        <v>325500000</v>
      </c>
      <c r="C18" s="24">
        <v>254000000</v>
      </c>
      <c r="D18" s="24">
        <v>36941980</v>
      </c>
      <c r="E18" s="24">
        <v>17290960.670000002</v>
      </c>
      <c r="F18" s="24">
        <v>79790750.359999999</v>
      </c>
      <c r="G18" s="24">
        <v>1675889.95</v>
      </c>
      <c r="H18" s="24">
        <v>384715.71</v>
      </c>
      <c r="I18" s="24"/>
      <c r="J18" s="24"/>
      <c r="K18" s="24"/>
      <c r="L18" s="24"/>
      <c r="M18" s="24"/>
      <c r="N18" s="24"/>
      <c r="O18" s="24"/>
      <c r="P18" s="28">
        <f t="shared" si="0"/>
        <v>136084296.69</v>
      </c>
    </row>
    <row r="19" spans="1:16" x14ac:dyDescent="0.25">
      <c r="A19" s="27" t="s">
        <v>16</v>
      </c>
      <c r="B19" s="24">
        <v>13500000</v>
      </c>
      <c r="C19" s="24">
        <v>13500000</v>
      </c>
      <c r="D19" s="24">
        <v>11800</v>
      </c>
      <c r="E19" s="24">
        <v>11800</v>
      </c>
      <c r="F19" s="24">
        <v>177349.32</v>
      </c>
      <c r="G19" s="24">
        <v>22107.45</v>
      </c>
      <c r="H19" s="24">
        <v>64510.9</v>
      </c>
      <c r="I19" s="24"/>
      <c r="J19" s="24"/>
      <c r="K19" s="24"/>
      <c r="L19" s="24"/>
      <c r="M19" s="24"/>
      <c r="N19" s="24"/>
      <c r="O19" s="24"/>
      <c r="P19" s="28">
        <f t="shared" si="0"/>
        <v>287567.67000000004</v>
      </c>
    </row>
    <row r="20" spans="1:16" x14ac:dyDescent="0.25">
      <c r="A20" s="23" t="s">
        <v>17</v>
      </c>
      <c r="B20" s="25">
        <v>125300000</v>
      </c>
      <c r="C20" s="25">
        <v>98298000</v>
      </c>
      <c r="D20" s="25">
        <f>+D21+D22+D23+D24+D25+D26+D27+D28</f>
        <v>4160276.09</v>
      </c>
      <c r="E20" s="25">
        <f>+E21+E22+E23+E24+E25+E26+E27+E28</f>
        <v>334573.89</v>
      </c>
      <c r="F20" s="25">
        <f>+F21+F22+F23+F24+F25+F26+F27+F28</f>
        <v>1572959.6800000002</v>
      </c>
      <c r="G20" s="25">
        <f>+G21+G22+G23+G24+G25+G26+G27+G28</f>
        <v>2499914.56</v>
      </c>
      <c r="H20" s="25">
        <f>+H21+H22+H23+H24+H25+H26+H27+H28</f>
        <v>2289604.34</v>
      </c>
      <c r="I20" s="25"/>
      <c r="J20" s="25"/>
      <c r="K20" s="25"/>
      <c r="L20" s="25"/>
      <c r="M20" s="25"/>
      <c r="N20" s="25"/>
      <c r="O20" s="25"/>
      <c r="P20" s="26">
        <f t="shared" si="0"/>
        <v>10857328.560000001</v>
      </c>
    </row>
    <row r="21" spans="1:16" x14ac:dyDescent="0.25">
      <c r="A21" s="27" t="s">
        <v>18</v>
      </c>
      <c r="B21" s="24">
        <v>11000000</v>
      </c>
      <c r="C21" s="24">
        <v>7500000</v>
      </c>
      <c r="D21" s="24">
        <v>9027</v>
      </c>
      <c r="E21" s="24">
        <v>0</v>
      </c>
      <c r="F21" s="24">
        <v>386252.65</v>
      </c>
      <c r="G21" s="24">
        <v>38454.5</v>
      </c>
      <c r="H21" s="24">
        <v>93549.01</v>
      </c>
      <c r="I21" s="24"/>
      <c r="J21" s="24"/>
      <c r="K21" s="24"/>
      <c r="L21" s="24"/>
      <c r="M21" s="24"/>
      <c r="N21" s="24"/>
      <c r="O21" s="24"/>
      <c r="P21" s="28">
        <f t="shared" si="0"/>
        <v>527283.16</v>
      </c>
    </row>
    <row r="22" spans="1:16" x14ac:dyDescent="0.25">
      <c r="A22" s="27" t="s">
        <v>19</v>
      </c>
      <c r="B22" s="24">
        <v>4500000</v>
      </c>
      <c r="C22" s="24">
        <v>4500000</v>
      </c>
      <c r="D22" s="24">
        <v>275</v>
      </c>
      <c r="E22" s="24">
        <v>0</v>
      </c>
      <c r="F22" s="24">
        <v>442678.63</v>
      </c>
      <c r="G22" s="24">
        <v>0</v>
      </c>
      <c r="H22" s="24">
        <v>1937.01</v>
      </c>
      <c r="I22" s="24"/>
      <c r="J22" s="24"/>
      <c r="K22" s="24"/>
      <c r="L22" s="24"/>
      <c r="M22" s="24"/>
      <c r="N22" s="24"/>
      <c r="O22" s="24"/>
      <c r="P22" s="28">
        <f t="shared" si="0"/>
        <v>444890.64</v>
      </c>
    </row>
    <row r="23" spans="1:16" x14ac:dyDescent="0.25">
      <c r="A23" s="27" t="s">
        <v>20</v>
      </c>
      <c r="B23" s="24">
        <v>9800000</v>
      </c>
      <c r="C23" s="24">
        <v>9800000</v>
      </c>
      <c r="D23" s="24">
        <v>783326.22</v>
      </c>
      <c r="E23" s="24">
        <v>19680.75</v>
      </c>
      <c r="F23" s="24">
        <v>537999.76</v>
      </c>
      <c r="G23" s="24">
        <v>377977.59999999998</v>
      </c>
      <c r="H23" s="24">
        <v>292678.8</v>
      </c>
      <c r="I23" s="24"/>
      <c r="J23" s="24"/>
      <c r="K23" s="24"/>
      <c r="L23" s="24"/>
      <c r="M23" s="24"/>
      <c r="N23" s="24"/>
      <c r="O23" s="24"/>
      <c r="P23" s="28">
        <f t="shared" si="0"/>
        <v>2011663.1300000001</v>
      </c>
    </row>
    <row r="24" spans="1:16" x14ac:dyDescent="0.25">
      <c r="A24" s="27" t="s">
        <v>21</v>
      </c>
      <c r="B24" s="24">
        <v>4000000</v>
      </c>
      <c r="C24" s="24">
        <v>4000000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/>
      <c r="J24" s="24"/>
      <c r="K24" s="24"/>
      <c r="L24" s="24"/>
      <c r="M24" s="24"/>
      <c r="N24" s="24"/>
      <c r="O24" s="24"/>
      <c r="P24" s="28">
        <f t="shared" si="0"/>
        <v>0</v>
      </c>
    </row>
    <row r="25" spans="1:16" x14ac:dyDescent="0.25">
      <c r="A25" s="27" t="s">
        <v>22</v>
      </c>
      <c r="B25" s="24">
        <v>5500000</v>
      </c>
      <c r="C25" s="24">
        <v>5500000</v>
      </c>
      <c r="D25" s="24">
        <v>395758.38</v>
      </c>
      <c r="E25" s="24">
        <v>164476.66</v>
      </c>
      <c r="F25" s="24">
        <v>21334.54</v>
      </c>
      <c r="G25" s="24">
        <v>76018</v>
      </c>
      <c r="H25" s="24">
        <v>31302</v>
      </c>
      <c r="I25" s="24"/>
      <c r="J25" s="24"/>
      <c r="K25" s="24"/>
      <c r="L25" s="24"/>
      <c r="M25" s="24"/>
      <c r="N25" s="24"/>
      <c r="O25" s="24"/>
      <c r="P25" s="28">
        <f t="shared" si="0"/>
        <v>688889.58000000007</v>
      </c>
    </row>
    <row r="26" spans="1:16" x14ac:dyDescent="0.25">
      <c r="A26" s="27" t="s">
        <v>23</v>
      </c>
      <c r="B26" s="24">
        <v>10000000</v>
      </c>
      <c r="C26" s="24">
        <v>10000000</v>
      </c>
      <c r="D26" s="24">
        <v>303663.17</v>
      </c>
      <c r="E26" s="24">
        <v>50186.25</v>
      </c>
      <c r="F26" s="24">
        <v>150</v>
      </c>
      <c r="G26" s="24">
        <v>0</v>
      </c>
      <c r="H26" s="24">
        <v>36704.480000000003</v>
      </c>
      <c r="I26" s="24"/>
      <c r="J26" s="24"/>
      <c r="K26" s="24"/>
      <c r="L26" s="24"/>
      <c r="M26" s="24"/>
      <c r="N26" s="24"/>
      <c r="O26" s="24"/>
      <c r="P26" s="28">
        <f t="shared" si="0"/>
        <v>390703.89999999997</v>
      </c>
    </row>
    <row r="27" spans="1:16" ht="24.75" x14ac:dyDescent="0.25">
      <c r="A27" s="29" t="s">
        <v>24</v>
      </c>
      <c r="B27" s="24">
        <v>31500000</v>
      </c>
      <c r="C27" s="24">
        <v>26500000</v>
      </c>
      <c r="D27" s="24">
        <v>541364.43999999994</v>
      </c>
      <c r="E27" s="24">
        <v>8239.0499999999993</v>
      </c>
      <c r="F27" s="24">
        <v>134092.04999999999</v>
      </c>
      <c r="G27" s="24">
        <v>1716760.07</v>
      </c>
      <c r="H27" s="24">
        <v>1511189.96</v>
      </c>
      <c r="I27" s="24"/>
      <c r="J27" s="24"/>
      <c r="K27" s="24"/>
      <c r="L27" s="24"/>
      <c r="M27" s="24"/>
      <c r="N27" s="24"/>
      <c r="O27" s="24"/>
      <c r="P27" s="28">
        <f t="shared" si="0"/>
        <v>3911645.5700000003</v>
      </c>
    </row>
    <row r="28" spans="1:16" x14ac:dyDescent="0.25">
      <c r="A28" s="27" t="s">
        <v>25</v>
      </c>
      <c r="B28" s="24">
        <v>49000000</v>
      </c>
      <c r="C28" s="24">
        <v>30498000</v>
      </c>
      <c r="D28" s="24">
        <v>2126861.88</v>
      </c>
      <c r="E28" s="24">
        <v>91991.18</v>
      </c>
      <c r="F28" s="24">
        <v>50452.05</v>
      </c>
      <c r="G28" s="24">
        <v>290704.39</v>
      </c>
      <c r="H28" s="24">
        <v>322243.08</v>
      </c>
      <c r="I28" s="24"/>
      <c r="J28" s="24"/>
      <c r="K28" s="24"/>
      <c r="L28" s="24"/>
      <c r="M28" s="24"/>
      <c r="N28" s="24"/>
      <c r="O28" s="24"/>
      <c r="P28" s="28">
        <f t="shared" si="0"/>
        <v>2882252.58</v>
      </c>
    </row>
    <row r="29" spans="1:16" x14ac:dyDescent="0.25">
      <c r="A29" s="23" t="s">
        <v>26</v>
      </c>
      <c r="B29" s="25">
        <v>76800000</v>
      </c>
      <c r="C29" s="25">
        <v>205000000</v>
      </c>
      <c r="D29" s="25">
        <f>+D30+D31</f>
        <v>934342.5</v>
      </c>
      <c r="E29" s="25">
        <f>+E30+E31</f>
        <v>1005342.5</v>
      </c>
      <c r="F29" s="25">
        <f>+F30+F31</f>
        <v>1571009.17</v>
      </c>
      <c r="G29" s="25">
        <v>928342.5</v>
      </c>
      <c r="H29" s="25">
        <f>+H30+H31</f>
        <v>930342.5</v>
      </c>
      <c r="I29" s="25"/>
      <c r="J29" s="25"/>
      <c r="K29" s="25"/>
      <c r="L29" s="25"/>
      <c r="M29" s="25"/>
      <c r="N29" s="25"/>
      <c r="O29" s="25"/>
      <c r="P29" s="26">
        <f t="shared" si="0"/>
        <v>5369379.1699999999</v>
      </c>
    </row>
    <row r="30" spans="1:16" x14ac:dyDescent="0.25">
      <c r="A30" s="27" t="s">
        <v>27</v>
      </c>
      <c r="B30" s="24">
        <v>71800000</v>
      </c>
      <c r="C30" s="24">
        <v>200000000</v>
      </c>
      <c r="D30" s="24">
        <v>934342.5</v>
      </c>
      <c r="E30" s="24">
        <v>1005342.5</v>
      </c>
      <c r="F30" s="24">
        <v>1571009.17</v>
      </c>
      <c r="G30" s="24">
        <v>928342.5</v>
      </c>
      <c r="H30" s="24">
        <v>930342.5</v>
      </c>
      <c r="I30" s="24"/>
      <c r="J30" s="24"/>
      <c r="K30" s="24"/>
      <c r="L30" s="24"/>
      <c r="M30" s="24"/>
      <c r="N30" s="24"/>
      <c r="O30" s="24"/>
      <c r="P30" s="28">
        <f t="shared" si="0"/>
        <v>5369379.1699999999</v>
      </c>
    </row>
    <row r="31" spans="1:16" ht="24.75" x14ac:dyDescent="0.25">
      <c r="A31" s="29" t="s">
        <v>28</v>
      </c>
      <c r="B31" s="24">
        <v>5000000</v>
      </c>
      <c r="C31" s="24">
        <v>5000000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/>
      <c r="J31" s="24"/>
      <c r="K31" s="24"/>
      <c r="L31" s="24"/>
      <c r="M31" s="24"/>
      <c r="N31" s="24"/>
      <c r="O31" s="24"/>
      <c r="P31" s="28">
        <f t="shared" si="0"/>
        <v>0</v>
      </c>
    </row>
    <row r="32" spans="1:16" x14ac:dyDescent="0.25">
      <c r="A32" s="23" t="s">
        <v>29</v>
      </c>
      <c r="B32" s="25">
        <v>112000000</v>
      </c>
      <c r="C32" s="25">
        <v>112000000</v>
      </c>
      <c r="D32" s="25">
        <f>+D33+D34+D35+D36+D37+D38</f>
        <v>9070.73</v>
      </c>
      <c r="E32" s="25">
        <f>+E33+E34+E35+E36+E37+E38</f>
        <v>44621.72</v>
      </c>
      <c r="F32" s="25">
        <f>+F33+F34+F35+F36+F37+F38</f>
        <v>45984.03</v>
      </c>
      <c r="G32" s="25">
        <f>+G33+G34+G35+G36+G37+G38</f>
        <v>178134.36</v>
      </c>
      <c r="H32" s="25">
        <f>+H33+H34+H35+H36+H37+H38</f>
        <v>5445</v>
      </c>
      <c r="I32" s="25"/>
      <c r="J32" s="25"/>
      <c r="K32" s="25"/>
      <c r="L32" s="25"/>
      <c r="M32" s="25"/>
      <c r="N32" s="25"/>
      <c r="O32" s="25"/>
      <c r="P32" s="26">
        <f t="shared" si="0"/>
        <v>283255.83999999997</v>
      </c>
    </row>
    <row r="33" spans="1:16" x14ac:dyDescent="0.25">
      <c r="A33" s="27" t="s">
        <v>30</v>
      </c>
      <c r="B33" s="24">
        <v>29500000</v>
      </c>
      <c r="C33" s="24">
        <v>29500000</v>
      </c>
      <c r="D33" s="24">
        <v>0</v>
      </c>
      <c r="E33" s="24">
        <v>9944.99</v>
      </c>
      <c r="F33" s="24">
        <v>0</v>
      </c>
      <c r="G33" s="24">
        <v>16939.87</v>
      </c>
      <c r="H33" s="24">
        <v>0</v>
      </c>
      <c r="I33" s="24"/>
      <c r="J33" s="24"/>
      <c r="K33" s="24"/>
      <c r="L33" s="24"/>
      <c r="M33" s="24"/>
      <c r="N33" s="24"/>
      <c r="O33" s="24"/>
      <c r="P33" s="28">
        <f t="shared" si="0"/>
        <v>26884.86</v>
      </c>
    </row>
    <row r="34" spans="1:16" ht="24.75" x14ac:dyDescent="0.25">
      <c r="A34" s="29" t="s">
        <v>31</v>
      </c>
      <c r="B34" s="24">
        <v>4500000</v>
      </c>
      <c r="C34" s="24">
        <v>4500000</v>
      </c>
      <c r="D34" s="24">
        <v>9070.73</v>
      </c>
      <c r="E34" s="24">
        <v>9070.73</v>
      </c>
      <c r="F34" s="24">
        <v>0</v>
      </c>
      <c r="G34" s="24">
        <v>32190.73</v>
      </c>
      <c r="H34" s="24">
        <v>0</v>
      </c>
      <c r="I34" s="24"/>
      <c r="J34" s="24"/>
      <c r="K34" s="24"/>
      <c r="L34" s="24"/>
      <c r="M34" s="24"/>
      <c r="N34" s="24"/>
      <c r="O34" s="24"/>
      <c r="P34" s="28">
        <f t="shared" si="0"/>
        <v>50332.19</v>
      </c>
    </row>
    <row r="35" spans="1:16" x14ac:dyDescent="0.25">
      <c r="A35" s="27" t="s">
        <v>32</v>
      </c>
      <c r="B35" s="24">
        <v>5000000</v>
      </c>
      <c r="C35" s="24">
        <v>5000000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/>
      <c r="J35" s="24"/>
      <c r="K35" s="24"/>
      <c r="L35" s="24"/>
      <c r="M35" s="24"/>
      <c r="N35" s="24"/>
      <c r="O35" s="24"/>
      <c r="P35" s="28">
        <f t="shared" si="0"/>
        <v>0</v>
      </c>
    </row>
    <row r="36" spans="1:16" x14ac:dyDescent="0.25">
      <c r="A36" s="27" t="s">
        <v>33</v>
      </c>
      <c r="B36" s="24">
        <v>46000000</v>
      </c>
      <c r="C36" s="24">
        <v>46000000</v>
      </c>
      <c r="D36" s="24">
        <v>0</v>
      </c>
      <c r="E36" s="24">
        <v>25606</v>
      </c>
      <c r="F36" s="24">
        <v>45984.03</v>
      </c>
      <c r="G36" s="24">
        <v>129003.76</v>
      </c>
      <c r="H36" s="24">
        <v>0</v>
      </c>
      <c r="I36" s="24"/>
      <c r="J36" s="24"/>
      <c r="K36" s="24"/>
      <c r="L36" s="24"/>
      <c r="M36" s="24"/>
      <c r="N36" s="24"/>
      <c r="O36" s="24"/>
      <c r="P36" s="28">
        <f t="shared" si="0"/>
        <v>200593.78999999998</v>
      </c>
    </row>
    <row r="37" spans="1:16" x14ac:dyDescent="0.25">
      <c r="A37" s="27" t="s">
        <v>34</v>
      </c>
      <c r="B37" s="24">
        <v>2000000</v>
      </c>
      <c r="C37" s="24">
        <v>2000000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/>
      <c r="J37" s="24"/>
      <c r="K37" s="24"/>
      <c r="L37" s="24"/>
      <c r="M37" s="24"/>
      <c r="N37" s="24"/>
      <c r="O37" s="24"/>
      <c r="P37" s="28">
        <f t="shared" si="0"/>
        <v>0</v>
      </c>
    </row>
    <row r="38" spans="1:16" x14ac:dyDescent="0.25">
      <c r="A38" s="27" t="s">
        <v>35</v>
      </c>
      <c r="B38" s="24">
        <v>25000000</v>
      </c>
      <c r="C38" s="24">
        <v>25000000</v>
      </c>
      <c r="D38" s="24">
        <v>0</v>
      </c>
      <c r="E38" s="24">
        <v>0</v>
      </c>
      <c r="F38" s="24">
        <v>0</v>
      </c>
      <c r="G38" s="24">
        <v>0</v>
      </c>
      <c r="H38" s="24">
        <v>5445</v>
      </c>
      <c r="I38" s="24"/>
      <c r="J38" s="24"/>
      <c r="K38" s="24"/>
      <c r="L38" s="24"/>
      <c r="M38" s="24"/>
      <c r="N38" s="24"/>
      <c r="O38" s="24"/>
      <c r="P38" s="28">
        <f t="shared" si="0"/>
        <v>5445</v>
      </c>
    </row>
    <row r="39" spans="1:16" x14ac:dyDescent="0.25">
      <c r="A39" s="23" t="s">
        <v>36</v>
      </c>
      <c r="B39" s="25">
        <v>22000000</v>
      </c>
      <c r="C39" s="25">
        <v>22000000</v>
      </c>
      <c r="D39" s="25">
        <f>+D40</f>
        <v>0</v>
      </c>
      <c r="E39" s="25">
        <f>+E40</f>
        <v>0</v>
      </c>
      <c r="F39" s="25">
        <f>+F40</f>
        <v>0</v>
      </c>
      <c r="G39" s="25">
        <v>0</v>
      </c>
      <c r="H39" s="25">
        <f>+H40</f>
        <v>0</v>
      </c>
      <c r="I39" s="25"/>
      <c r="J39" s="25"/>
      <c r="K39" s="25"/>
      <c r="L39" s="25"/>
      <c r="M39" s="25"/>
      <c r="N39" s="25"/>
      <c r="O39" s="25"/>
      <c r="P39" s="26">
        <f t="shared" si="0"/>
        <v>0</v>
      </c>
    </row>
    <row r="40" spans="1:16" x14ac:dyDescent="0.25">
      <c r="A40" s="27" t="s">
        <v>37</v>
      </c>
      <c r="B40" s="24">
        <v>22000000</v>
      </c>
      <c r="C40" s="24">
        <v>22000000</v>
      </c>
      <c r="D40" s="24">
        <v>0</v>
      </c>
      <c r="E40" s="24"/>
      <c r="F40" s="24">
        <v>0</v>
      </c>
      <c r="G40" s="24">
        <v>0</v>
      </c>
      <c r="H40" s="24">
        <v>0</v>
      </c>
      <c r="I40" s="24"/>
      <c r="J40" s="24"/>
      <c r="K40" s="24"/>
      <c r="L40" s="24"/>
      <c r="M40" s="24"/>
      <c r="N40" s="24"/>
      <c r="O40" s="24"/>
      <c r="P40" s="28">
        <f t="shared" si="0"/>
        <v>0</v>
      </c>
    </row>
    <row r="41" spans="1:16" x14ac:dyDescent="0.25">
      <c r="A41" s="30" t="s">
        <v>68</v>
      </c>
      <c r="B41" s="25">
        <v>70000000</v>
      </c>
      <c r="C41" s="25">
        <v>70000000</v>
      </c>
      <c r="D41" s="25">
        <f>+D42+D44</f>
        <v>2544172.92</v>
      </c>
      <c r="E41" s="25">
        <f>+E42+E44</f>
        <v>3580523.19</v>
      </c>
      <c r="F41" s="25">
        <f>+F42+F44</f>
        <v>2737054.19</v>
      </c>
      <c r="G41" s="25">
        <f>+G42+G44</f>
        <v>3734700</v>
      </c>
      <c r="H41" s="22">
        <f>+H42+H44</f>
        <v>228187.3</v>
      </c>
      <c r="I41" s="26"/>
      <c r="J41" s="26"/>
      <c r="K41" s="26"/>
      <c r="L41" s="26"/>
      <c r="M41" s="26"/>
      <c r="N41" s="26"/>
      <c r="O41" s="26"/>
      <c r="P41" s="26">
        <f t="shared" si="0"/>
        <v>12824637.6</v>
      </c>
    </row>
    <row r="42" spans="1:16" x14ac:dyDescent="0.25">
      <c r="A42" s="23" t="s">
        <v>38</v>
      </c>
      <c r="B42" s="24">
        <v>20000000</v>
      </c>
      <c r="C42" s="24">
        <v>20000000</v>
      </c>
      <c r="D42" s="25">
        <f>+D43</f>
        <v>0</v>
      </c>
      <c r="E42" s="25">
        <f>+E43</f>
        <v>0</v>
      </c>
      <c r="F42" s="25">
        <f>+F43</f>
        <v>0</v>
      </c>
      <c r="G42" s="24">
        <v>0</v>
      </c>
      <c r="H42" s="25">
        <f>+H43</f>
        <v>0</v>
      </c>
      <c r="I42" s="25"/>
      <c r="J42" s="25"/>
      <c r="K42" s="25"/>
      <c r="L42" s="25"/>
      <c r="M42" s="25"/>
      <c r="N42" s="25"/>
      <c r="O42" s="25"/>
      <c r="P42" s="26">
        <f t="shared" si="0"/>
        <v>0</v>
      </c>
    </row>
    <row r="43" spans="1:16" x14ac:dyDescent="0.25">
      <c r="A43" s="27" t="s">
        <v>69</v>
      </c>
      <c r="B43" s="24">
        <v>20000000</v>
      </c>
      <c r="C43" s="24">
        <v>20000000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/>
      <c r="J43" s="24"/>
      <c r="K43" s="24"/>
      <c r="L43" s="24"/>
      <c r="M43" s="24"/>
      <c r="N43" s="24"/>
      <c r="O43" s="24"/>
      <c r="P43" s="28">
        <f t="shared" si="0"/>
        <v>0</v>
      </c>
    </row>
    <row r="44" spans="1:16" x14ac:dyDescent="0.25">
      <c r="A44" s="23" t="s">
        <v>40</v>
      </c>
      <c r="B44" s="25">
        <v>50000000</v>
      </c>
      <c r="C44" s="25">
        <v>50000000</v>
      </c>
      <c r="D44" s="25">
        <f>+D45</f>
        <v>2544172.92</v>
      </c>
      <c r="E44" s="25">
        <f>+E45</f>
        <v>3580523.19</v>
      </c>
      <c r="F44" s="25">
        <f>+F45</f>
        <v>2737054.19</v>
      </c>
      <c r="G44" s="25">
        <f>+G45</f>
        <v>3734700</v>
      </c>
      <c r="H44" s="25">
        <f>+H45</f>
        <v>228187.3</v>
      </c>
      <c r="I44" s="25"/>
      <c r="J44" s="25"/>
      <c r="K44" s="25"/>
      <c r="L44" s="25"/>
      <c r="M44" s="25"/>
      <c r="N44" s="25"/>
      <c r="O44" s="25"/>
      <c r="P44" s="26">
        <f t="shared" si="0"/>
        <v>12824637.6</v>
      </c>
    </row>
    <row r="45" spans="1:16" x14ac:dyDescent="0.25">
      <c r="A45" s="27" t="s">
        <v>70</v>
      </c>
      <c r="B45" s="24">
        <v>50000000</v>
      </c>
      <c r="C45" s="24">
        <v>50000000</v>
      </c>
      <c r="D45" s="24">
        <v>2544172.92</v>
      </c>
      <c r="E45" s="24">
        <v>3580523.19</v>
      </c>
      <c r="F45" s="24">
        <v>2737054.19</v>
      </c>
      <c r="G45" s="24">
        <v>3734700</v>
      </c>
      <c r="H45" s="24">
        <v>228187.3</v>
      </c>
      <c r="I45" s="24"/>
      <c r="J45" s="24"/>
      <c r="K45" s="24"/>
      <c r="L45" s="24"/>
      <c r="M45" s="24"/>
      <c r="N45" s="24"/>
      <c r="O45" s="24"/>
      <c r="P45" s="28">
        <f t="shared" si="0"/>
        <v>12824637.6</v>
      </c>
    </row>
    <row r="46" spans="1:16" x14ac:dyDescent="0.25">
      <c r="A46" s="31" t="s">
        <v>0</v>
      </c>
      <c r="B46" s="32">
        <f>+B41+B3</f>
        <v>1884292207</v>
      </c>
      <c r="C46" s="32">
        <f>+C41+C3</f>
        <v>1884292207</v>
      </c>
      <c r="D46" s="32">
        <f t="shared" ref="D46:G46" si="1">+D41+D3</f>
        <v>85260018.560000002</v>
      </c>
      <c r="E46" s="32">
        <f t="shared" si="1"/>
        <v>63928321.239999995</v>
      </c>
      <c r="F46" s="32">
        <f t="shared" si="1"/>
        <v>127218041.17999999</v>
      </c>
      <c r="G46" s="32">
        <f t="shared" si="1"/>
        <v>94549378.270000026</v>
      </c>
      <c r="H46" s="33">
        <f>+H41+H3</f>
        <v>43156585.689999998</v>
      </c>
      <c r="I46" s="33"/>
      <c r="J46" s="33"/>
      <c r="K46" s="33"/>
      <c r="L46" s="33"/>
      <c r="M46" s="33"/>
      <c r="N46" s="33"/>
      <c r="O46" s="33"/>
      <c r="P46" s="33">
        <f t="shared" si="0"/>
        <v>414112344.94000006</v>
      </c>
    </row>
    <row r="47" spans="1:16" x14ac:dyDescent="0.25">
      <c r="A47" s="34" t="s">
        <v>71</v>
      </c>
    </row>
    <row r="51" spans="1:6" x14ac:dyDescent="0.25">
      <c r="A51" s="35"/>
      <c r="F51" s="36"/>
    </row>
    <row r="52" spans="1:6" x14ac:dyDescent="0.25">
      <c r="A52" s="35"/>
      <c r="F52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1F53-DE9E-493E-8CD9-400CB82BCC61}">
  <dimension ref="A6:O104"/>
  <sheetViews>
    <sheetView topLeftCell="A82" workbookViewId="0">
      <selection activeCell="F107" sqref="F107"/>
    </sheetView>
  </sheetViews>
  <sheetFormatPr defaultRowHeight="15" x14ac:dyDescent="0.25"/>
  <cols>
    <col min="1" max="1" width="72.5703125" customWidth="1"/>
    <col min="2" max="3" width="16.28515625" style="1" customWidth="1"/>
    <col min="4" max="4" width="16.85546875" style="1" customWidth="1"/>
    <col min="5" max="5" width="17.28515625" style="1" customWidth="1"/>
    <col min="6" max="6" width="16.28515625" style="1" bestFit="1" customWidth="1"/>
    <col min="7" max="7" width="15.42578125" style="1" bestFit="1" customWidth="1"/>
    <col min="8" max="8" width="15.140625" style="1" bestFit="1" customWidth="1"/>
    <col min="9" max="9" width="15.42578125" style="1" bestFit="1" customWidth="1"/>
    <col min="10" max="12" width="15.140625" style="1" bestFit="1" customWidth="1"/>
    <col min="13" max="13" width="15.28515625" style="1" customWidth="1"/>
    <col min="14" max="14" width="18" style="1" customWidth="1"/>
  </cols>
  <sheetData>
    <row r="6" spans="1:15" ht="15.75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5" ht="15.75" x14ac:dyDescent="0.25">
      <c r="A7" s="38" t="s">
        <v>72</v>
      </c>
      <c r="B7" s="39" t="s">
        <v>55</v>
      </c>
      <c r="C7" s="39" t="s">
        <v>56</v>
      </c>
      <c r="D7" s="39" t="s">
        <v>57</v>
      </c>
      <c r="E7" s="39" t="s">
        <v>58</v>
      </c>
      <c r="F7" s="39" t="s">
        <v>59</v>
      </c>
      <c r="G7" s="39" t="s">
        <v>60</v>
      </c>
      <c r="H7" s="39" t="s">
        <v>61</v>
      </c>
      <c r="I7" s="39" t="s">
        <v>62</v>
      </c>
      <c r="J7" s="39" t="s">
        <v>63</v>
      </c>
      <c r="K7" s="39" t="s">
        <v>64</v>
      </c>
      <c r="L7" s="39" t="s">
        <v>65</v>
      </c>
      <c r="M7" s="39" t="s">
        <v>66</v>
      </c>
      <c r="N7" s="40" t="s">
        <v>67</v>
      </c>
      <c r="O7" s="41"/>
    </row>
    <row r="8" spans="1:15" x14ac:dyDescent="0.25">
      <c r="A8" s="42" t="s">
        <v>73</v>
      </c>
      <c r="B8" s="25">
        <v>40626379.030000001</v>
      </c>
      <c r="C8" s="25">
        <v>34859443.219999999</v>
      </c>
      <c r="D8" s="25">
        <v>37034308.969999999</v>
      </c>
      <c r="E8" s="25">
        <f>+E9+E14</f>
        <v>43477889.409999996</v>
      </c>
      <c r="F8" s="25">
        <f>+F9+F14</f>
        <v>36506559.600000001</v>
      </c>
      <c r="G8" s="25"/>
      <c r="H8" s="25"/>
      <c r="I8" s="25"/>
      <c r="J8" s="25"/>
      <c r="K8" s="25"/>
      <c r="L8" s="25"/>
      <c r="M8" s="25"/>
      <c r="N8" s="25">
        <f>+B8+C8+D8+E8+F8+G8+H8+H8+I8+J8+K8+L8+M8</f>
        <v>192504580.22999999</v>
      </c>
      <c r="O8" s="12"/>
    </row>
    <row r="9" spans="1:15" x14ac:dyDescent="0.25">
      <c r="A9" s="42" t="s">
        <v>74</v>
      </c>
      <c r="B9" s="25">
        <v>7794926.1399999997</v>
      </c>
      <c r="C9" s="25">
        <v>24846719.219999999</v>
      </c>
      <c r="D9" s="25">
        <v>20088486.670000002</v>
      </c>
      <c r="E9" s="25">
        <f>+E10</f>
        <v>19959561.359999999</v>
      </c>
      <c r="F9" s="25">
        <f>+F10</f>
        <v>19763487.280000001</v>
      </c>
      <c r="G9" s="25"/>
      <c r="H9" s="25"/>
      <c r="I9" s="25"/>
      <c r="J9" s="25"/>
      <c r="K9" s="25"/>
      <c r="L9" s="25"/>
      <c r="M9" s="25"/>
      <c r="N9" s="25">
        <f t="shared" ref="N9:N87" si="0">+B9+C9+D9+E9+F9+G9+H9+H9+I9+J9+K9+L9+M9</f>
        <v>92453180.670000002</v>
      </c>
      <c r="O9" s="12"/>
    </row>
    <row r="10" spans="1:15" x14ac:dyDescent="0.25">
      <c r="A10" s="42" t="s">
        <v>1</v>
      </c>
      <c r="B10" s="25">
        <v>7794926.1399999997</v>
      </c>
      <c r="C10" s="25">
        <v>24846719.219999999</v>
      </c>
      <c r="D10" s="25">
        <v>20088486.670000002</v>
      </c>
      <c r="E10" s="25">
        <f>+E11</f>
        <v>19959561.359999999</v>
      </c>
      <c r="F10" s="25">
        <f>+F11</f>
        <v>19763487.280000001</v>
      </c>
      <c r="G10" s="25"/>
      <c r="H10" s="25"/>
      <c r="I10" s="25"/>
      <c r="J10" s="25"/>
      <c r="K10" s="25"/>
      <c r="L10" s="25"/>
      <c r="M10" s="25"/>
      <c r="N10" s="25">
        <f t="shared" si="0"/>
        <v>92453180.670000002</v>
      </c>
      <c r="O10" s="12"/>
    </row>
    <row r="11" spans="1:15" x14ac:dyDescent="0.25">
      <c r="A11" s="42" t="s">
        <v>2</v>
      </c>
      <c r="B11" s="25">
        <v>7794926.1399999997</v>
      </c>
      <c r="C11" s="25">
        <v>24846719.219999999</v>
      </c>
      <c r="D11" s="25">
        <v>20088486.670000002</v>
      </c>
      <c r="E11" s="25">
        <f>+E12+E13</f>
        <v>19959561.359999999</v>
      </c>
      <c r="F11" s="25">
        <f>+F12+F13</f>
        <v>19763487.280000001</v>
      </c>
      <c r="G11" s="25"/>
      <c r="H11" s="25"/>
      <c r="I11" s="25"/>
      <c r="J11" s="25"/>
      <c r="K11" s="25"/>
      <c r="L11" s="25"/>
      <c r="M11" s="25"/>
      <c r="N11" s="25">
        <f t="shared" si="0"/>
        <v>92453180.670000002</v>
      </c>
      <c r="O11" s="12"/>
    </row>
    <row r="12" spans="1:15" x14ac:dyDescent="0.25">
      <c r="A12" s="43" t="s">
        <v>3</v>
      </c>
      <c r="B12" s="24">
        <v>5962140.4800000004</v>
      </c>
      <c r="C12" s="24">
        <v>21556879.640000001</v>
      </c>
      <c r="D12" s="24">
        <v>17430737.149999999</v>
      </c>
      <c r="E12" s="24">
        <v>17318709.870000001</v>
      </c>
      <c r="F12" s="24">
        <v>17148449.870000001</v>
      </c>
      <c r="G12" s="24"/>
      <c r="H12" s="24"/>
      <c r="I12" s="24"/>
      <c r="J12" s="24"/>
      <c r="K12" s="24"/>
      <c r="L12" s="24"/>
      <c r="M12" s="24"/>
      <c r="N12" s="24">
        <f t="shared" si="0"/>
        <v>79416917.010000005</v>
      </c>
    </row>
    <row r="13" spans="1:15" x14ac:dyDescent="0.25">
      <c r="A13" s="43" t="s">
        <v>6</v>
      </c>
      <c r="B13" s="24">
        <v>1832785.66</v>
      </c>
      <c r="C13" s="24">
        <v>3289839.58</v>
      </c>
      <c r="D13" s="24">
        <v>2657749.52</v>
      </c>
      <c r="E13" s="24">
        <v>2640851.4900000002</v>
      </c>
      <c r="F13" s="24">
        <v>2615037.41</v>
      </c>
      <c r="G13" s="24"/>
      <c r="H13" s="24"/>
      <c r="I13" s="24"/>
      <c r="J13" s="24"/>
      <c r="K13" s="24"/>
      <c r="L13" s="24"/>
      <c r="M13" s="24"/>
      <c r="N13" s="24">
        <f t="shared" si="0"/>
        <v>13036263.66</v>
      </c>
    </row>
    <row r="14" spans="1:15" x14ac:dyDescent="0.25">
      <c r="A14" s="42" t="s">
        <v>75</v>
      </c>
      <c r="B14" s="25">
        <v>32831452.890000001</v>
      </c>
      <c r="C14" s="25">
        <v>10012724</v>
      </c>
      <c r="D14" s="25">
        <v>16945822.300000001</v>
      </c>
      <c r="E14" s="25">
        <f>+E15</f>
        <v>23518328.049999997</v>
      </c>
      <c r="F14" s="25">
        <f>+F15</f>
        <v>16743072.32</v>
      </c>
      <c r="G14" s="25"/>
      <c r="H14" s="25"/>
      <c r="I14" s="25"/>
      <c r="J14" s="25"/>
      <c r="K14" s="25"/>
      <c r="L14" s="25"/>
      <c r="M14" s="25"/>
      <c r="N14" s="25">
        <f t="shared" si="0"/>
        <v>100051399.56</v>
      </c>
      <c r="O14" s="12"/>
    </row>
    <row r="15" spans="1:15" x14ac:dyDescent="0.25">
      <c r="A15" s="42" t="s">
        <v>1</v>
      </c>
      <c r="B15" s="25">
        <v>32831452.890000001</v>
      </c>
      <c r="C15" s="25">
        <v>10012724</v>
      </c>
      <c r="D15" s="25">
        <v>16945822.300000001</v>
      </c>
      <c r="E15" s="25">
        <f>+E16+E22+E32+E40+E46</f>
        <v>23518328.049999997</v>
      </c>
      <c r="F15" s="25">
        <f>+F16+F22+F32+F40+F46</f>
        <v>16743072.32</v>
      </c>
      <c r="G15" s="25"/>
      <c r="H15" s="25"/>
      <c r="I15" s="25"/>
      <c r="J15" s="25"/>
      <c r="K15" s="25"/>
      <c r="L15" s="25"/>
      <c r="M15" s="25"/>
      <c r="N15" s="25">
        <f t="shared" si="0"/>
        <v>100051399.56</v>
      </c>
      <c r="O15" s="12"/>
    </row>
    <row r="16" spans="1:15" x14ac:dyDescent="0.25">
      <c r="A16" s="42" t="s">
        <v>2</v>
      </c>
      <c r="B16" s="25">
        <v>26594253.850000001</v>
      </c>
      <c r="C16" s="25">
        <v>5834760.6100000003</v>
      </c>
      <c r="D16" s="25">
        <v>11705943.77</v>
      </c>
      <c r="E16" s="25">
        <f>+E17+E18+E19+E20+E21</f>
        <v>12115691.59</v>
      </c>
      <c r="F16" s="25">
        <f>+F17+F18+F19+F20+F21</f>
        <v>10106915.52</v>
      </c>
      <c r="G16" s="25"/>
      <c r="H16" s="25"/>
      <c r="I16" s="25"/>
      <c r="J16" s="25"/>
      <c r="K16" s="25"/>
      <c r="L16" s="25"/>
      <c r="M16" s="25"/>
      <c r="N16" s="25">
        <f t="shared" si="0"/>
        <v>66357565.340000004</v>
      </c>
      <c r="O16" s="12"/>
    </row>
    <row r="17" spans="1:15" x14ac:dyDescent="0.25">
      <c r="A17" s="43" t="s">
        <v>3</v>
      </c>
      <c r="B17" s="24">
        <v>24921253.850000001</v>
      </c>
      <c r="C17" s="24">
        <v>3863011.43</v>
      </c>
      <c r="D17" s="24">
        <v>8932617.8499999996</v>
      </c>
      <c r="E17" s="24">
        <v>9391605.6300000008</v>
      </c>
      <c r="F17" s="24">
        <v>7441325.9100000001</v>
      </c>
      <c r="G17" s="25"/>
      <c r="H17" s="25"/>
      <c r="I17" s="25"/>
      <c r="J17" s="25"/>
      <c r="K17" s="25"/>
      <c r="L17" s="25"/>
      <c r="M17" s="25"/>
      <c r="N17" s="25">
        <f t="shared" si="0"/>
        <v>54549814.670000002</v>
      </c>
      <c r="O17" s="12"/>
    </row>
    <row r="18" spans="1:15" x14ac:dyDescent="0.25">
      <c r="A18" s="43" t="s">
        <v>4</v>
      </c>
      <c r="B18" s="24">
        <v>1673000</v>
      </c>
      <c r="C18" s="24">
        <v>1563000</v>
      </c>
      <c r="D18" s="24">
        <v>1736503.89</v>
      </c>
      <c r="E18" s="24">
        <v>1601706.92</v>
      </c>
      <c r="F18" s="24">
        <v>1563000</v>
      </c>
      <c r="G18" s="24"/>
      <c r="H18" s="24"/>
      <c r="I18" s="24"/>
      <c r="J18" s="24"/>
      <c r="K18" s="24"/>
      <c r="L18" s="24"/>
      <c r="M18" s="24"/>
      <c r="N18" s="24">
        <f t="shared" si="0"/>
        <v>8137210.8099999996</v>
      </c>
    </row>
    <row r="19" spans="1:15" x14ac:dyDescent="0.25">
      <c r="A19" s="43" t="s">
        <v>76</v>
      </c>
      <c r="B19" s="24"/>
      <c r="C19" s="24"/>
      <c r="D19" s="24"/>
      <c r="E19" s="24">
        <v>0</v>
      </c>
      <c r="F19" s="24">
        <v>0</v>
      </c>
      <c r="G19" s="24"/>
      <c r="H19" s="24"/>
      <c r="I19" s="24"/>
      <c r="J19" s="24"/>
      <c r="K19" s="24"/>
      <c r="L19" s="24"/>
      <c r="M19" s="24"/>
      <c r="N19" s="24"/>
    </row>
    <row r="20" spans="1:15" x14ac:dyDescent="0.25">
      <c r="A20" s="43" t="s">
        <v>50</v>
      </c>
      <c r="B20" s="24"/>
      <c r="C20" s="24"/>
      <c r="D20" s="24"/>
      <c r="E20" s="24">
        <v>0</v>
      </c>
      <c r="F20" s="24">
        <v>0</v>
      </c>
      <c r="G20" s="24"/>
      <c r="H20" s="24"/>
      <c r="I20" s="24"/>
      <c r="J20" s="24"/>
      <c r="K20" s="24"/>
      <c r="L20" s="24"/>
      <c r="M20" s="24"/>
      <c r="N20" s="24"/>
    </row>
    <row r="21" spans="1:15" x14ac:dyDescent="0.25">
      <c r="A21" s="43" t="s">
        <v>6</v>
      </c>
      <c r="B21" s="24">
        <v>0</v>
      </c>
      <c r="C21" s="24">
        <v>408749.18</v>
      </c>
      <c r="D21" s="24">
        <v>1036822.03</v>
      </c>
      <c r="E21" s="24">
        <v>1122379.04</v>
      </c>
      <c r="F21" s="24">
        <v>1102589.6100000001</v>
      </c>
      <c r="G21" s="24"/>
      <c r="H21" s="24"/>
      <c r="I21" s="24"/>
      <c r="J21" s="24"/>
      <c r="K21" s="24"/>
      <c r="L21" s="24"/>
      <c r="M21" s="24"/>
      <c r="N21" s="24">
        <f t="shared" si="0"/>
        <v>3670539.8600000003</v>
      </c>
    </row>
    <row r="22" spans="1:15" x14ac:dyDescent="0.25">
      <c r="A22" s="42" t="s">
        <v>7</v>
      </c>
      <c r="B22" s="25">
        <v>2067682.3</v>
      </c>
      <c r="C22" s="25">
        <v>3800653.42</v>
      </c>
      <c r="D22" s="25">
        <v>3620934.82</v>
      </c>
      <c r="E22" s="25">
        <f>+E23+E24+E25+E26+E27+E28+E29+E30+E31</f>
        <v>8724587.5399999991</v>
      </c>
      <c r="F22" s="25">
        <f>+F23+F24+F25+F26+F27+F28+F29+F30+F31</f>
        <v>4349107.46</v>
      </c>
      <c r="G22" s="25"/>
      <c r="H22" s="25"/>
      <c r="I22" s="25"/>
      <c r="J22" s="25"/>
      <c r="K22" s="25"/>
      <c r="L22" s="25"/>
      <c r="M22" s="25"/>
      <c r="N22" s="25">
        <f t="shared" si="0"/>
        <v>22562965.539999999</v>
      </c>
      <c r="O22" s="12"/>
    </row>
    <row r="23" spans="1:15" x14ac:dyDescent="0.25">
      <c r="A23" s="43" t="s">
        <v>8</v>
      </c>
      <c r="B23" s="24">
        <v>0</v>
      </c>
      <c r="C23" s="24">
        <v>1478614.69</v>
      </c>
      <c r="D23" s="24">
        <v>1582122.47</v>
      </c>
      <c r="E23" s="24">
        <v>1445244.89</v>
      </c>
      <c r="F23" s="24">
        <v>1675629.5</v>
      </c>
      <c r="G23" s="24"/>
      <c r="H23" s="24"/>
      <c r="I23" s="24"/>
      <c r="J23" s="24"/>
      <c r="K23" s="24"/>
      <c r="L23" s="24"/>
      <c r="M23" s="24"/>
      <c r="N23" s="24">
        <f t="shared" si="0"/>
        <v>6181611.5499999998</v>
      </c>
    </row>
    <row r="24" spans="1:15" x14ac:dyDescent="0.25">
      <c r="A24" s="43" t="s">
        <v>9</v>
      </c>
      <c r="B24" s="24">
        <v>760402.38</v>
      </c>
      <c r="C24" s="24">
        <v>1416</v>
      </c>
      <c r="D24" s="24">
        <v>1043267.5</v>
      </c>
      <c r="E24" s="24"/>
      <c r="F24" s="24">
        <v>9511.2999999999993</v>
      </c>
      <c r="G24" s="25"/>
      <c r="H24" s="25"/>
      <c r="I24" s="25"/>
      <c r="J24" s="25"/>
      <c r="K24" s="25"/>
      <c r="L24" s="25"/>
      <c r="M24" s="25"/>
      <c r="N24" s="25">
        <f t="shared" si="0"/>
        <v>1814597.18</v>
      </c>
      <c r="O24" s="12"/>
    </row>
    <row r="25" spans="1:15" x14ac:dyDescent="0.25">
      <c r="A25" s="43" t="s">
        <v>10</v>
      </c>
      <c r="B25" s="24">
        <v>979101.4</v>
      </c>
      <c r="C25" s="24">
        <v>78000</v>
      </c>
      <c r="D25" s="24">
        <v>0</v>
      </c>
      <c r="E25" s="24"/>
      <c r="F25" s="24">
        <v>6000</v>
      </c>
      <c r="G25" s="24"/>
      <c r="H25" s="24"/>
      <c r="I25" s="24"/>
      <c r="J25" s="24"/>
      <c r="K25" s="24"/>
      <c r="L25" s="24"/>
      <c r="M25" s="24"/>
      <c r="N25" s="24">
        <f t="shared" si="0"/>
        <v>1063101.3999999999</v>
      </c>
    </row>
    <row r="26" spans="1:15" x14ac:dyDescent="0.25">
      <c r="A26" s="43" t="s">
        <v>77</v>
      </c>
      <c r="B26" s="24"/>
      <c r="C26" s="24"/>
      <c r="D26" s="24"/>
      <c r="E26" s="24">
        <v>0</v>
      </c>
      <c r="F26" s="24">
        <v>2900</v>
      </c>
      <c r="G26" s="24"/>
      <c r="H26" s="24"/>
      <c r="I26" s="24"/>
      <c r="J26" s="24"/>
      <c r="K26" s="24"/>
      <c r="L26" s="24"/>
      <c r="M26" s="24"/>
      <c r="N26" s="24"/>
    </row>
    <row r="27" spans="1:15" x14ac:dyDescent="0.25">
      <c r="A27" s="43" t="s">
        <v>12</v>
      </c>
      <c r="B27" s="24">
        <v>121051.8</v>
      </c>
      <c r="C27" s="24">
        <v>23600</v>
      </c>
      <c r="D27" s="24">
        <v>17700</v>
      </c>
      <c r="E27" s="24">
        <v>3701423.67</v>
      </c>
      <c r="F27" s="24">
        <v>1876928.71</v>
      </c>
      <c r="G27" s="24"/>
      <c r="H27" s="24"/>
      <c r="I27" s="24"/>
      <c r="J27" s="24"/>
      <c r="K27" s="24"/>
      <c r="L27" s="24"/>
      <c r="M27" s="24"/>
      <c r="N27" s="24">
        <f t="shared" si="0"/>
        <v>5740704.1799999997</v>
      </c>
    </row>
    <row r="28" spans="1:15" x14ac:dyDescent="0.25">
      <c r="A28" s="43" t="s">
        <v>13</v>
      </c>
      <c r="B28" s="24">
        <v>0</v>
      </c>
      <c r="C28" s="24">
        <v>2015004.45</v>
      </c>
      <c r="D28" s="24">
        <v>556445.17000000004</v>
      </c>
      <c r="E28" s="24">
        <v>1734492.49</v>
      </c>
      <c r="F28" s="24">
        <v>281957</v>
      </c>
      <c r="G28" s="24"/>
      <c r="H28" s="24"/>
      <c r="I28" s="24"/>
      <c r="J28" s="24"/>
      <c r="K28" s="24"/>
      <c r="L28" s="24"/>
      <c r="M28" s="24"/>
      <c r="N28" s="24">
        <f t="shared" si="0"/>
        <v>4587899.1100000003</v>
      </c>
    </row>
    <row r="29" spans="1:15" x14ac:dyDescent="0.25">
      <c r="A29" s="44" t="s">
        <v>14</v>
      </c>
      <c r="B29" s="24">
        <v>0</v>
      </c>
      <c r="C29" s="24">
        <v>23257.61</v>
      </c>
      <c r="D29" s="24">
        <v>0</v>
      </c>
      <c r="E29" s="24">
        <v>1007029.09</v>
      </c>
      <c r="F29" s="24">
        <v>46954.34</v>
      </c>
      <c r="G29" s="24"/>
      <c r="H29" s="24"/>
      <c r="I29" s="24"/>
      <c r="J29" s="24"/>
      <c r="K29" s="24"/>
      <c r="L29" s="24"/>
      <c r="M29" s="24"/>
      <c r="N29" s="24">
        <f t="shared" si="0"/>
        <v>1077241.04</v>
      </c>
    </row>
    <row r="30" spans="1:15" x14ac:dyDescent="0.25">
      <c r="A30" s="43" t="s">
        <v>15</v>
      </c>
      <c r="B30" s="24">
        <v>195326.72</v>
      </c>
      <c r="C30" s="24">
        <v>168960.67</v>
      </c>
      <c r="D30" s="24">
        <v>244050.36</v>
      </c>
      <c r="E30" s="24">
        <v>814289.95</v>
      </c>
      <c r="F30" s="24">
        <v>384715.71</v>
      </c>
      <c r="G30" s="24"/>
      <c r="H30" s="24"/>
      <c r="I30" s="24"/>
      <c r="J30" s="24"/>
      <c r="K30" s="24"/>
      <c r="L30" s="24"/>
      <c r="M30" s="24"/>
      <c r="N30" s="24">
        <f t="shared" si="0"/>
        <v>1807343.41</v>
      </c>
    </row>
    <row r="31" spans="1:15" x14ac:dyDescent="0.25">
      <c r="A31" s="43" t="s">
        <v>16</v>
      </c>
      <c r="B31" s="24">
        <v>11800</v>
      </c>
      <c r="C31" s="24">
        <v>11800</v>
      </c>
      <c r="D31" s="24">
        <v>177349.32</v>
      </c>
      <c r="E31" s="24">
        <v>22107.45</v>
      </c>
      <c r="F31" s="24">
        <v>64510.9</v>
      </c>
      <c r="G31" s="24"/>
      <c r="H31" s="24"/>
      <c r="I31" s="24"/>
      <c r="J31" s="24"/>
      <c r="K31" s="24"/>
      <c r="L31" s="24"/>
      <c r="M31" s="24"/>
      <c r="N31" s="24">
        <f t="shared" si="0"/>
        <v>287567.67000000004</v>
      </c>
    </row>
    <row r="32" spans="1:15" x14ac:dyDescent="0.25">
      <c r="A32" s="42" t="s">
        <v>17</v>
      </c>
      <c r="B32" s="25">
        <v>4160446.01</v>
      </c>
      <c r="C32" s="25">
        <v>332688.25</v>
      </c>
      <c r="D32" s="25">
        <v>1572959.68</v>
      </c>
      <c r="E32" s="25">
        <f>+E33+E34+E35+E36+E37+E38+E39</f>
        <v>2499914.56</v>
      </c>
      <c r="F32" s="25">
        <f>+F33+F34+F35+F36+F37+F38+F39</f>
        <v>2281604.34</v>
      </c>
      <c r="G32" s="25"/>
      <c r="H32" s="25"/>
      <c r="I32" s="25"/>
      <c r="J32" s="25"/>
      <c r="K32" s="25"/>
      <c r="L32" s="25"/>
      <c r="M32" s="25"/>
      <c r="N32" s="25">
        <f t="shared" si="0"/>
        <v>10847612.84</v>
      </c>
      <c r="O32" s="12"/>
    </row>
    <row r="33" spans="1:15" x14ac:dyDescent="0.25">
      <c r="A33" s="43" t="s">
        <v>18</v>
      </c>
      <c r="B33" s="24">
        <v>9027</v>
      </c>
      <c r="C33" s="24">
        <v>0</v>
      </c>
      <c r="D33" s="24">
        <v>386252.65</v>
      </c>
      <c r="E33" s="24">
        <v>38454.5</v>
      </c>
      <c r="F33" s="24">
        <v>93549.01</v>
      </c>
      <c r="G33" s="24"/>
      <c r="H33" s="24"/>
      <c r="I33" s="24"/>
      <c r="J33" s="24"/>
      <c r="K33" s="24"/>
      <c r="L33" s="24"/>
      <c r="M33" s="24"/>
      <c r="N33" s="24">
        <f t="shared" si="0"/>
        <v>527283.16</v>
      </c>
    </row>
    <row r="34" spans="1:15" x14ac:dyDescent="0.25">
      <c r="A34" s="43" t="s">
        <v>19</v>
      </c>
      <c r="B34" s="24">
        <v>275</v>
      </c>
      <c r="C34" s="24">
        <v>0</v>
      </c>
      <c r="D34" s="24">
        <v>442678.63</v>
      </c>
      <c r="E34" s="24">
        <v>0</v>
      </c>
      <c r="F34" s="24">
        <v>1937.01</v>
      </c>
      <c r="G34" s="24"/>
      <c r="H34" s="24"/>
      <c r="I34" s="24"/>
      <c r="J34" s="24"/>
      <c r="K34" s="24"/>
      <c r="L34" s="24"/>
      <c r="M34" s="24"/>
      <c r="N34" s="24">
        <f t="shared" si="0"/>
        <v>444890.64</v>
      </c>
    </row>
    <row r="35" spans="1:15" x14ac:dyDescent="0.25">
      <c r="A35" s="43" t="s">
        <v>78</v>
      </c>
      <c r="B35" s="24">
        <v>783326.22</v>
      </c>
      <c r="C35" s="24">
        <v>19680.75</v>
      </c>
      <c r="D35" s="24">
        <v>537999.76</v>
      </c>
      <c r="E35" s="24">
        <v>377977.59999999998</v>
      </c>
      <c r="F35" s="24">
        <v>292678.8</v>
      </c>
      <c r="G35" s="25"/>
      <c r="H35" s="25"/>
      <c r="I35" s="25"/>
      <c r="J35" s="25"/>
      <c r="K35" s="25"/>
      <c r="L35" s="25"/>
      <c r="M35" s="25"/>
      <c r="N35" s="25">
        <f t="shared" si="0"/>
        <v>2011663.1300000001</v>
      </c>
      <c r="O35" s="12"/>
    </row>
    <row r="36" spans="1:15" x14ac:dyDescent="0.25">
      <c r="A36" s="43" t="s">
        <v>79</v>
      </c>
      <c r="B36" s="24">
        <v>395758.38</v>
      </c>
      <c r="C36" s="24">
        <v>164476.66</v>
      </c>
      <c r="D36" s="24">
        <v>21334.54</v>
      </c>
      <c r="E36" s="24">
        <v>76018</v>
      </c>
      <c r="F36" s="24">
        <v>31302</v>
      </c>
      <c r="G36" s="24"/>
      <c r="H36" s="24"/>
      <c r="I36" s="24"/>
      <c r="J36" s="24"/>
      <c r="K36" s="24"/>
      <c r="L36" s="24"/>
      <c r="M36" s="24"/>
      <c r="N36" s="24">
        <f t="shared" si="0"/>
        <v>688889.58000000007</v>
      </c>
    </row>
    <row r="37" spans="1:15" x14ac:dyDescent="0.25">
      <c r="A37" s="43" t="s">
        <v>23</v>
      </c>
      <c r="B37" s="24">
        <v>281962.96999999997</v>
      </c>
      <c r="C37" s="24">
        <v>50186.25</v>
      </c>
      <c r="D37" s="24">
        <v>150</v>
      </c>
      <c r="E37" s="24">
        <v>0</v>
      </c>
      <c r="F37" s="24">
        <v>36704.480000000003</v>
      </c>
      <c r="G37" s="24"/>
      <c r="H37" s="24"/>
      <c r="I37" s="24"/>
      <c r="J37" s="24"/>
      <c r="K37" s="24"/>
      <c r="L37" s="24"/>
      <c r="M37" s="24"/>
      <c r="N37" s="24">
        <f t="shared" si="0"/>
        <v>369003.69999999995</v>
      </c>
    </row>
    <row r="38" spans="1:15" x14ac:dyDescent="0.25">
      <c r="A38" s="43" t="s">
        <v>24</v>
      </c>
      <c r="B38" s="24">
        <v>541364.43999999994</v>
      </c>
      <c r="C38" s="24">
        <v>8239.0499999999993</v>
      </c>
      <c r="D38" s="24">
        <v>134092.04999999999</v>
      </c>
      <c r="E38" s="24">
        <v>1716760.07</v>
      </c>
      <c r="F38" s="24">
        <v>1503189.96</v>
      </c>
      <c r="G38" s="24"/>
      <c r="H38" s="24"/>
      <c r="I38" s="24"/>
      <c r="J38" s="24"/>
      <c r="K38" s="24"/>
      <c r="L38" s="24"/>
      <c r="M38" s="24"/>
      <c r="N38" s="24">
        <f t="shared" si="0"/>
        <v>3903645.5700000003</v>
      </c>
    </row>
    <row r="39" spans="1:15" x14ac:dyDescent="0.25">
      <c r="A39" s="43" t="s">
        <v>25</v>
      </c>
      <c r="B39" s="24">
        <v>2148732</v>
      </c>
      <c r="C39" s="24">
        <v>90105.54</v>
      </c>
      <c r="D39" s="24">
        <v>50452.05</v>
      </c>
      <c r="E39" s="24">
        <v>290704.39</v>
      </c>
      <c r="F39" s="24">
        <v>322243.08</v>
      </c>
      <c r="G39" s="24"/>
      <c r="H39" s="24"/>
      <c r="I39" s="24"/>
      <c r="J39" s="24"/>
      <c r="K39" s="24"/>
      <c r="L39" s="24"/>
      <c r="M39" s="24"/>
      <c r="N39" s="24">
        <f t="shared" si="0"/>
        <v>2902237.06</v>
      </c>
    </row>
    <row r="40" spans="1:15" x14ac:dyDescent="0.25">
      <c r="A40" s="42" t="s">
        <v>29</v>
      </c>
      <c r="B40" s="25">
        <v>9070.73</v>
      </c>
      <c r="C40" s="25">
        <v>44621.72</v>
      </c>
      <c r="D40" s="25">
        <v>45984.03</v>
      </c>
      <c r="E40" s="25">
        <f>+E41+E42+E43+E44+E45</f>
        <v>178134.36</v>
      </c>
      <c r="F40" s="25">
        <f>+F41+F42+F43+F44+F45</f>
        <v>5445</v>
      </c>
      <c r="G40" s="25"/>
      <c r="H40" s="25"/>
      <c r="I40" s="25"/>
      <c r="J40" s="25"/>
      <c r="K40" s="25"/>
      <c r="L40" s="25"/>
      <c r="M40" s="25"/>
      <c r="N40" s="25">
        <f t="shared" si="0"/>
        <v>283255.83999999997</v>
      </c>
      <c r="O40" s="12"/>
    </row>
    <row r="41" spans="1:15" x14ac:dyDescent="0.25">
      <c r="A41" s="43" t="s">
        <v>30</v>
      </c>
      <c r="B41" s="24">
        <v>0</v>
      </c>
      <c r="C41" s="24">
        <v>9944.99</v>
      </c>
      <c r="D41" s="24">
        <v>0</v>
      </c>
      <c r="E41" s="24">
        <v>16939.87</v>
      </c>
      <c r="F41" s="24">
        <v>0</v>
      </c>
      <c r="G41" s="24"/>
      <c r="H41" s="24"/>
      <c r="I41" s="24"/>
      <c r="J41" s="24"/>
      <c r="K41" s="24"/>
      <c r="L41" s="24"/>
      <c r="M41" s="24"/>
      <c r="N41" s="24">
        <f t="shared" si="0"/>
        <v>26884.86</v>
      </c>
    </row>
    <row r="42" spans="1:15" x14ac:dyDescent="0.25">
      <c r="A42" s="43" t="s">
        <v>80</v>
      </c>
      <c r="B42" s="24">
        <v>9070.73</v>
      </c>
      <c r="C42" s="24">
        <v>9070.73</v>
      </c>
      <c r="D42" s="24">
        <v>0</v>
      </c>
      <c r="E42" s="24">
        <v>32190.73</v>
      </c>
      <c r="F42" s="24">
        <v>0</v>
      </c>
      <c r="G42" s="24"/>
      <c r="H42" s="24"/>
      <c r="I42" s="24"/>
      <c r="J42" s="24"/>
      <c r="K42" s="24"/>
      <c r="L42" s="24"/>
      <c r="M42" s="24"/>
      <c r="N42" s="24">
        <f t="shared" si="0"/>
        <v>50332.19</v>
      </c>
    </row>
    <row r="43" spans="1:15" x14ac:dyDescent="0.25">
      <c r="A43" s="43" t="s">
        <v>33</v>
      </c>
      <c r="B43" s="24">
        <v>0</v>
      </c>
      <c r="C43" s="24">
        <v>25606</v>
      </c>
      <c r="D43" s="24">
        <v>45984.03</v>
      </c>
      <c r="E43" s="24">
        <v>129003.76</v>
      </c>
      <c r="F43" s="24">
        <v>0</v>
      </c>
      <c r="G43" s="25"/>
      <c r="H43" s="25"/>
      <c r="I43" s="25"/>
      <c r="J43" s="25"/>
      <c r="K43" s="25"/>
      <c r="L43" s="25"/>
      <c r="M43" s="25"/>
      <c r="N43" s="25">
        <f t="shared" si="0"/>
        <v>200593.78999999998</v>
      </c>
      <c r="O43" s="12"/>
    </row>
    <row r="44" spans="1:15" x14ac:dyDescent="0.25">
      <c r="A44" s="43" t="s">
        <v>81</v>
      </c>
      <c r="B44" s="24"/>
      <c r="C44" s="24"/>
      <c r="D44" s="24"/>
      <c r="E44" s="24">
        <v>0</v>
      </c>
      <c r="F44" s="24">
        <v>0</v>
      </c>
      <c r="G44" s="25"/>
      <c r="H44" s="25"/>
      <c r="I44" s="25"/>
      <c r="J44" s="25"/>
      <c r="K44" s="25"/>
      <c r="L44" s="25"/>
      <c r="M44" s="25"/>
      <c r="N44" s="25"/>
      <c r="O44" s="12"/>
    </row>
    <row r="45" spans="1:15" x14ac:dyDescent="0.25">
      <c r="A45" s="43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5445</v>
      </c>
      <c r="G45" s="24"/>
      <c r="H45" s="24"/>
      <c r="I45" s="24"/>
      <c r="J45" s="24"/>
      <c r="K45" s="24"/>
      <c r="L45" s="24"/>
      <c r="M45" s="24"/>
      <c r="N45" s="24">
        <f t="shared" si="0"/>
        <v>5445</v>
      </c>
    </row>
    <row r="46" spans="1:15" x14ac:dyDescent="0.25">
      <c r="A46" s="42" t="s">
        <v>82</v>
      </c>
      <c r="B46" s="25"/>
      <c r="C46" s="25"/>
      <c r="D46" s="25"/>
      <c r="E46" s="25">
        <f>+E47</f>
        <v>0</v>
      </c>
      <c r="F46" s="25">
        <f>+F47</f>
        <v>0</v>
      </c>
      <c r="G46" s="25"/>
      <c r="H46" s="25"/>
      <c r="I46" s="25"/>
      <c r="J46" s="25"/>
      <c r="K46" s="25"/>
      <c r="L46" s="25"/>
      <c r="M46" s="25"/>
      <c r="N46" s="25"/>
      <c r="O46" s="12"/>
    </row>
    <row r="47" spans="1:15" x14ac:dyDescent="0.25">
      <c r="A47" s="43" t="s">
        <v>83</v>
      </c>
      <c r="B47" s="24"/>
      <c r="C47" s="24"/>
      <c r="D47" s="24"/>
      <c r="E47" s="24">
        <v>0</v>
      </c>
      <c r="F47" s="24">
        <v>0</v>
      </c>
      <c r="G47" s="24"/>
      <c r="H47" s="24"/>
      <c r="I47" s="24"/>
      <c r="J47" s="24"/>
      <c r="K47" s="24"/>
      <c r="L47" s="24"/>
      <c r="M47" s="24"/>
      <c r="N47" s="24"/>
    </row>
    <row r="48" spans="1:15" x14ac:dyDescent="0.25">
      <c r="A48" s="42" t="s">
        <v>84</v>
      </c>
      <c r="B48" s="25">
        <v>39040853.859999999</v>
      </c>
      <c r="C48" s="25">
        <v>23341990.98</v>
      </c>
      <c r="D48" s="25">
        <v>84735993.170000002</v>
      </c>
      <c r="E48" s="25">
        <f>+E49+E54</f>
        <v>45353017.549999997</v>
      </c>
      <c r="F48" s="25">
        <f>+F49+F54</f>
        <v>4436067.4800000004</v>
      </c>
      <c r="G48" s="25"/>
      <c r="H48" s="25"/>
      <c r="I48" s="25"/>
      <c r="J48" s="25"/>
      <c r="K48" s="25"/>
      <c r="L48" s="25"/>
      <c r="M48" s="25"/>
      <c r="N48" s="25">
        <f t="shared" si="0"/>
        <v>196907923.03999999</v>
      </c>
      <c r="O48" s="12"/>
    </row>
    <row r="49" spans="1:15" x14ac:dyDescent="0.25">
      <c r="A49" s="42" t="s">
        <v>74</v>
      </c>
      <c r="B49" s="25">
        <v>2205073.86</v>
      </c>
      <c r="C49" s="25">
        <v>4782856.13</v>
      </c>
      <c r="D49" s="25">
        <v>4766132.9000000004</v>
      </c>
      <c r="E49" s="25">
        <f>+E50</f>
        <v>4428067.4800000004</v>
      </c>
      <c r="F49" s="25">
        <f>+F50</f>
        <v>4343967.41</v>
      </c>
      <c r="G49" s="25"/>
      <c r="H49" s="25"/>
      <c r="I49" s="25"/>
      <c r="J49" s="25"/>
      <c r="K49" s="25"/>
      <c r="L49" s="25"/>
      <c r="M49" s="25"/>
      <c r="N49" s="25">
        <f t="shared" si="0"/>
        <v>20526097.780000001</v>
      </c>
      <c r="O49" s="12"/>
    </row>
    <row r="50" spans="1:15" x14ac:dyDescent="0.25">
      <c r="A50" s="42" t="s">
        <v>1</v>
      </c>
      <c r="B50" s="25">
        <v>2205073.86</v>
      </c>
      <c r="C50" s="25">
        <v>4782856.13</v>
      </c>
      <c r="D50" s="25">
        <v>4766132.9000000004</v>
      </c>
      <c r="E50" s="25">
        <f>+E51</f>
        <v>4428067.4800000004</v>
      </c>
      <c r="F50" s="25">
        <f>+F51</f>
        <v>4343967.41</v>
      </c>
      <c r="G50" s="25"/>
      <c r="H50" s="25"/>
      <c r="I50" s="25"/>
      <c r="J50" s="25"/>
      <c r="K50" s="25"/>
      <c r="L50" s="25"/>
      <c r="M50" s="25"/>
      <c r="N50" s="25">
        <f t="shared" si="0"/>
        <v>20526097.780000001</v>
      </c>
      <c r="O50" s="12"/>
    </row>
    <row r="51" spans="1:15" x14ac:dyDescent="0.25">
      <c r="A51" s="42" t="s">
        <v>2</v>
      </c>
      <c r="B51" s="25">
        <v>2205073.86</v>
      </c>
      <c r="C51" s="25">
        <v>4782856.13</v>
      </c>
      <c r="D51" s="25">
        <v>4766132.9000000004</v>
      </c>
      <c r="E51" s="25">
        <f>+E52+E53</f>
        <v>4428067.4800000004</v>
      </c>
      <c r="F51" s="25">
        <f>+F52+F53</f>
        <v>4343967.41</v>
      </c>
      <c r="G51" s="25"/>
      <c r="H51" s="25"/>
      <c r="I51" s="25"/>
      <c r="J51" s="25"/>
      <c r="K51" s="25"/>
      <c r="L51" s="25"/>
      <c r="M51" s="25"/>
      <c r="N51" s="25">
        <f t="shared" si="0"/>
        <v>20526097.780000001</v>
      </c>
      <c r="O51" s="12"/>
    </row>
    <row r="52" spans="1:15" x14ac:dyDescent="0.25">
      <c r="A52" s="43" t="s">
        <v>3</v>
      </c>
      <c r="B52" s="24">
        <v>925751.3</v>
      </c>
      <c r="C52" s="24">
        <v>4148984.8</v>
      </c>
      <c r="D52" s="24">
        <v>4134634.8</v>
      </c>
      <c r="E52" s="24">
        <v>3841531.44</v>
      </c>
      <c r="F52" s="24">
        <v>3761531.44</v>
      </c>
      <c r="G52" s="24"/>
      <c r="H52" s="24"/>
      <c r="I52" s="24"/>
      <c r="J52" s="24"/>
      <c r="K52" s="24"/>
      <c r="L52" s="24"/>
      <c r="M52" s="24"/>
      <c r="N52" s="24">
        <f t="shared" si="0"/>
        <v>16812433.779999997</v>
      </c>
    </row>
    <row r="53" spans="1:15" x14ac:dyDescent="0.25">
      <c r="A53" s="43" t="s">
        <v>6</v>
      </c>
      <c r="B53" s="24">
        <v>1279322.56</v>
      </c>
      <c r="C53" s="24">
        <v>633871.32999999996</v>
      </c>
      <c r="D53" s="24">
        <v>631498.1</v>
      </c>
      <c r="E53" s="24">
        <v>586536.04</v>
      </c>
      <c r="F53" s="24">
        <v>582435.97</v>
      </c>
      <c r="G53" s="24"/>
      <c r="H53" s="24"/>
      <c r="I53" s="24"/>
      <c r="J53" s="24"/>
      <c r="K53" s="24"/>
      <c r="L53" s="24"/>
      <c r="M53" s="24"/>
      <c r="N53" s="24">
        <f t="shared" si="0"/>
        <v>3713664</v>
      </c>
    </row>
    <row r="54" spans="1:15" x14ac:dyDescent="0.25">
      <c r="A54" s="42" t="s">
        <v>75</v>
      </c>
      <c r="B54" s="25">
        <v>36835780</v>
      </c>
      <c r="C54" s="25">
        <v>18559134.850000001</v>
      </c>
      <c r="D54" s="25">
        <v>79969860.269999996</v>
      </c>
      <c r="E54" s="25">
        <f>+E55</f>
        <v>40924950.07</v>
      </c>
      <c r="F54" s="25">
        <f>+F55</f>
        <v>92100.07</v>
      </c>
      <c r="G54" s="25"/>
      <c r="H54" s="25"/>
      <c r="I54" s="25"/>
      <c r="J54" s="25"/>
      <c r="K54" s="25"/>
      <c r="L54" s="25"/>
      <c r="M54" s="25"/>
      <c r="N54" s="25">
        <f t="shared" si="0"/>
        <v>176381825.25999999</v>
      </c>
      <c r="O54" s="12"/>
    </row>
    <row r="55" spans="1:15" x14ac:dyDescent="0.25">
      <c r="A55" s="42" t="s">
        <v>1</v>
      </c>
      <c r="B55" s="25">
        <v>36835780</v>
      </c>
      <c r="C55" s="25">
        <v>18559134.850000001</v>
      </c>
      <c r="D55" s="25">
        <v>79969860.269999996</v>
      </c>
      <c r="E55" s="25">
        <f>+E56+E61</f>
        <v>40924950.07</v>
      </c>
      <c r="F55" s="25">
        <f>+F56+F61</f>
        <v>92100.07</v>
      </c>
      <c r="G55" s="25"/>
      <c r="H55" s="25"/>
      <c r="I55" s="25"/>
      <c r="J55" s="25"/>
      <c r="K55" s="25"/>
      <c r="L55" s="25"/>
      <c r="M55" s="25"/>
      <c r="N55" s="25">
        <f t="shared" si="0"/>
        <v>176381825.25999999</v>
      </c>
      <c r="O55" s="12"/>
    </row>
    <row r="56" spans="1:15" x14ac:dyDescent="0.25">
      <c r="A56" s="42" t="s">
        <v>2</v>
      </c>
      <c r="B56" s="25">
        <v>0</v>
      </c>
      <c r="C56" s="25">
        <v>1437134.85</v>
      </c>
      <c r="D56" s="25">
        <v>423160.27</v>
      </c>
      <c r="E56" s="25">
        <f>+E57+E58+E59+E60</f>
        <v>103350.07</v>
      </c>
      <c r="F56" s="25">
        <f>+F57+F58+F59+F60</f>
        <v>92100.07</v>
      </c>
      <c r="G56" s="25"/>
      <c r="H56" s="25"/>
      <c r="I56" s="25"/>
      <c r="J56" s="25"/>
      <c r="K56" s="25"/>
      <c r="L56" s="25"/>
      <c r="M56" s="25"/>
      <c r="N56" s="25">
        <f t="shared" si="0"/>
        <v>2055745.2600000002</v>
      </c>
      <c r="O56" s="12"/>
    </row>
    <row r="57" spans="1:15" x14ac:dyDescent="0.25">
      <c r="A57" s="43" t="s">
        <v>3</v>
      </c>
      <c r="B57" s="24">
        <v>0</v>
      </c>
      <c r="C57" s="24">
        <v>1319134.8500000001</v>
      </c>
      <c r="D57" s="24">
        <v>421648.36</v>
      </c>
      <c r="E57" s="24">
        <v>91250</v>
      </c>
      <c r="F57" s="24">
        <v>80000</v>
      </c>
      <c r="G57" s="25"/>
      <c r="H57" s="25"/>
      <c r="I57" s="25"/>
      <c r="J57" s="25"/>
      <c r="K57" s="25"/>
      <c r="L57" s="25"/>
      <c r="M57" s="25"/>
      <c r="N57" s="25">
        <f t="shared" si="0"/>
        <v>1912033.21</v>
      </c>
      <c r="O57" s="12"/>
    </row>
    <row r="58" spans="1:15" x14ac:dyDescent="0.25">
      <c r="A58" s="43" t="s">
        <v>4</v>
      </c>
      <c r="B58" s="24">
        <v>0</v>
      </c>
      <c r="C58" s="24">
        <v>118000</v>
      </c>
      <c r="D58" s="24">
        <v>1511.91</v>
      </c>
      <c r="E58" s="24">
        <v>0</v>
      </c>
      <c r="F58" s="24">
        <v>0</v>
      </c>
      <c r="G58" s="25"/>
      <c r="H58" s="25"/>
      <c r="I58" s="25"/>
      <c r="J58" s="25"/>
      <c r="K58" s="25"/>
      <c r="L58" s="25"/>
      <c r="M58" s="25"/>
      <c r="N58" s="25">
        <f t="shared" si="0"/>
        <v>119511.91</v>
      </c>
      <c r="O58" s="12"/>
    </row>
    <row r="59" spans="1:15" x14ac:dyDescent="0.25">
      <c r="A59" s="43" t="s">
        <v>50</v>
      </c>
      <c r="B59" s="24"/>
      <c r="C59" s="24"/>
      <c r="D59" s="24"/>
      <c r="E59" s="24">
        <v>0</v>
      </c>
      <c r="F59" s="24">
        <v>0</v>
      </c>
      <c r="G59" s="25"/>
      <c r="H59" s="25"/>
      <c r="I59" s="25"/>
      <c r="J59" s="25"/>
      <c r="K59" s="25"/>
      <c r="L59" s="25"/>
      <c r="M59" s="25"/>
      <c r="N59" s="25"/>
      <c r="O59" s="12"/>
    </row>
    <row r="60" spans="1:15" x14ac:dyDescent="0.25">
      <c r="A60" s="43" t="s">
        <v>6</v>
      </c>
      <c r="B60" s="24"/>
      <c r="C60" s="24"/>
      <c r="D60" s="24"/>
      <c r="E60" s="24">
        <v>12100.07</v>
      </c>
      <c r="F60" s="24">
        <v>12100.07</v>
      </c>
      <c r="G60" s="25"/>
      <c r="H60" s="25"/>
      <c r="I60" s="25"/>
      <c r="J60" s="25"/>
      <c r="K60" s="25"/>
      <c r="L60" s="25"/>
      <c r="M60" s="25"/>
      <c r="N60" s="25"/>
      <c r="O60" s="12"/>
    </row>
    <row r="61" spans="1:15" x14ac:dyDescent="0.25">
      <c r="A61" s="42" t="s">
        <v>7</v>
      </c>
      <c r="B61" s="25">
        <v>36835780</v>
      </c>
      <c r="C61" s="25">
        <v>17122000</v>
      </c>
      <c r="D61" s="25">
        <v>79546700</v>
      </c>
      <c r="E61" s="25">
        <f>+E62+E63</f>
        <v>40821600</v>
      </c>
      <c r="F61" s="25">
        <f>+F62+F63</f>
        <v>0</v>
      </c>
      <c r="G61" s="25"/>
      <c r="H61" s="25"/>
      <c r="I61" s="25"/>
      <c r="J61" s="25"/>
      <c r="K61" s="25"/>
      <c r="L61" s="25"/>
      <c r="M61" s="25"/>
      <c r="N61" s="25">
        <f t="shared" si="0"/>
        <v>174326080</v>
      </c>
      <c r="O61" s="12"/>
    </row>
    <row r="62" spans="1:15" x14ac:dyDescent="0.25">
      <c r="A62" s="43" t="s">
        <v>9</v>
      </c>
      <c r="B62" s="24">
        <v>0</v>
      </c>
      <c r="C62" s="24">
        <v>0</v>
      </c>
      <c r="D62" s="24">
        <v>0</v>
      </c>
      <c r="E62" s="24">
        <v>39960000</v>
      </c>
      <c r="F62" s="24">
        <v>0</v>
      </c>
      <c r="G62" s="24"/>
      <c r="H62" s="24"/>
      <c r="I62" s="24"/>
      <c r="J62" s="24"/>
      <c r="K62" s="24"/>
      <c r="L62" s="24"/>
      <c r="M62" s="24"/>
      <c r="N62" s="24">
        <f t="shared" si="0"/>
        <v>39960000</v>
      </c>
    </row>
    <row r="63" spans="1:15" x14ac:dyDescent="0.25">
      <c r="A63" s="43" t="s">
        <v>15</v>
      </c>
      <c r="B63" s="24">
        <v>36835780</v>
      </c>
      <c r="C63" s="24">
        <v>17122000</v>
      </c>
      <c r="D63" s="24">
        <v>79546700</v>
      </c>
      <c r="E63" s="24">
        <v>861600</v>
      </c>
      <c r="F63" s="24">
        <v>0</v>
      </c>
      <c r="G63" s="24"/>
      <c r="H63" s="24"/>
      <c r="I63" s="24"/>
      <c r="J63" s="24"/>
      <c r="K63" s="24"/>
      <c r="L63" s="24"/>
      <c r="M63" s="24"/>
      <c r="N63" s="24">
        <f t="shared" si="0"/>
        <v>134366080</v>
      </c>
    </row>
    <row r="64" spans="1:15" x14ac:dyDescent="0.25">
      <c r="A64" s="42" t="s">
        <v>85</v>
      </c>
      <c r="B64" s="25">
        <v>2941145.25</v>
      </c>
      <c r="C64" s="25">
        <v>1967896.35</v>
      </c>
      <c r="D64" s="25">
        <v>1986550.68</v>
      </c>
      <c r="E64" s="25">
        <f>+E65+E70</f>
        <v>1876303.81</v>
      </c>
      <c r="F64" s="25">
        <f>+F65+F70</f>
        <v>1878303.81</v>
      </c>
      <c r="G64" s="25"/>
      <c r="H64" s="25"/>
      <c r="I64" s="25"/>
      <c r="J64" s="25"/>
      <c r="K64" s="25"/>
      <c r="L64" s="25"/>
      <c r="M64" s="25"/>
      <c r="N64" s="25">
        <f t="shared" si="0"/>
        <v>10650199.9</v>
      </c>
      <c r="O64" s="12"/>
    </row>
    <row r="65" spans="1:15" x14ac:dyDescent="0.25">
      <c r="A65" s="42" t="s">
        <v>74</v>
      </c>
      <c r="B65" s="25">
        <v>0</v>
      </c>
      <c r="C65" s="25">
        <v>1117135.71</v>
      </c>
      <c r="D65" s="25">
        <v>1117135.71</v>
      </c>
      <c r="E65" s="25">
        <f>+E66</f>
        <v>1055428.81</v>
      </c>
      <c r="F65" s="25">
        <f>+F66</f>
        <v>1055428.81</v>
      </c>
      <c r="G65" s="25"/>
      <c r="H65" s="25"/>
      <c r="I65" s="25"/>
      <c r="J65" s="25"/>
      <c r="K65" s="25"/>
      <c r="L65" s="25"/>
      <c r="M65" s="25"/>
      <c r="N65" s="25">
        <f t="shared" si="0"/>
        <v>4345129.04</v>
      </c>
      <c r="O65" s="12"/>
    </row>
    <row r="66" spans="1:15" x14ac:dyDescent="0.25">
      <c r="A66" s="42" t="s">
        <v>1</v>
      </c>
      <c r="B66" s="25">
        <v>0</v>
      </c>
      <c r="C66" s="25">
        <v>1117135.71</v>
      </c>
      <c r="D66" s="25">
        <v>1117135.71</v>
      </c>
      <c r="E66" s="25">
        <f>+E67</f>
        <v>1055428.81</v>
      </c>
      <c r="F66" s="25">
        <f>+F67</f>
        <v>1055428.81</v>
      </c>
      <c r="G66" s="25"/>
      <c r="H66" s="25"/>
      <c r="I66" s="25"/>
      <c r="J66" s="25"/>
      <c r="K66" s="25"/>
      <c r="L66" s="25"/>
      <c r="M66" s="25"/>
      <c r="N66" s="25">
        <f t="shared" si="0"/>
        <v>4345129.04</v>
      </c>
      <c r="O66" s="12"/>
    </row>
    <row r="67" spans="1:15" x14ac:dyDescent="0.25">
      <c r="A67" s="42" t="s">
        <v>2</v>
      </c>
      <c r="B67" s="25">
        <v>0</v>
      </c>
      <c r="C67" s="25">
        <v>1117135.71</v>
      </c>
      <c r="D67" s="25">
        <v>1117135.71</v>
      </c>
      <c r="E67" s="25">
        <f>+E68+E69</f>
        <v>1055428.81</v>
      </c>
      <c r="F67" s="25">
        <f>+F68+F69</f>
        <v>1055428.81</v>
      </c>
      <c r="G67" s="25"/>
      <c r="H67" s="25"/>
      <c r="I67" s="25"/>
      <c r="J67" s="25"/>
      <c r="K67" s="25"/>
      <c r="L67" s="25"/>
      <c r="M67" s="25"/>
      <c r="N67" s="25">
        <f t="shared" si="0"/>
        <v>4345129.04</v>
      </c>
      <c r="O67" s="12"/>
    </row>
    <row r="68" spans="1:15" x14ac:dyDescent="0.25">
      <c r="A68" s="43" t="s">
        <v>3</v>
      </c>
      <c r="B68" s="24">
        <v>0</v>
      </c>
      <c r="C68" s="24">
        <v>969505</v>
      </c>
      <c r="D68" s="24">
        <v>969505</v>
      </c>
      <c r="E68" s="24">
        <v>916005</v>
      </c>
      <c r="F68" s="24">
        <v>916005</v>
      </c>
      <c r="G68" s="24"/>
      <c r="H68" s="24"/>
      <c r="I68" s="24"/>
      <c r="J68" s="24"/>
      <c r="K68" s="24"/>
      <c r="L68" s="24"/>
      <c r="M68" s="24"/>
      <c r="N68" s="24">
        <f t="shared" si="0"/>
        <v>3771020</v>
      </c>
    </row>
    <row r="69" spans="1:15" x14ac:dyDescent="0.25">
      <c r="A69" s="43" t="s">
        <v>6</v>
      </c>
      <c r="B69" s="24">
        <v>0</v>
      </c>
      <c r="C69" s="24">
        <v>147630.71</v>
      </c>
      <c r="D69" s="24">
        <v>147630.71</v>
      </c>
      <c r="E69" s="24">
        <v>139423.81</v>
      </c>
      <c r="F69" s="24">
        <v>139423.81</v>
      </c>
      <c r="G69" s="24"/>
      <c r="H69" s="24"/>
      <c r="I69" s="24"/>
      <c r="J69" s="24"/>
      <c r="K69" s="24"/>
      <c r="L69" s="24"/>
      <c r="M69" s="24"/>
      <c r="N69" s="24">
        <f t="shared" si="0"/>
        <v>574109.04</v>
      </c>
    </row>
    <row r="70" spans="1:15" x14ac:dyDescent="0.25">
      <c r="A70" s="42" t="s">
        <v>75</v>
      </c>
      <c r="B70" s="25">
        <v>2941145.25</v>
      </c>
      <c r="C70" s="25">
        <v>850760.64</v>
      </c>
      <c r="D70" s="25">
        <v>869414.97</v>
      </c>
      <c r="E70" s="25">
        <f>+E71</f>
        <v>820875</v>
      </c>
      <c r="F70" s="25">
        <f>+F71</f>
        <v>822875</v>
      </c>
      <c r="G70" s="25"/>
      <c r="H70" s="25"/>
      <c r="I70" s="25"/>
      <c r="J70" s="25"/>
      <c r="K70" s="25"/>
      <c r="L70" s="25"/>
      <c r="M70" s="25"/>
      <c r="N70" s="25">
        <f t="shared" si="0"/>
        <v>6305070.8600000003</v>
      </c>
      <c r="O70" s="12"/>
    </row>
    <row r="71" spans="1:15" x14ac:dyDescent="0.25">
      <c r="A71" s="42" t="s">
        <v>1</v>
      </c>
      <c r="B71" s="25">
        <v>2941145.25</v>
      </c>
      <c r="C71" s="25">
        <v>850760.64</v>
      </c>
      <c r="D71" s="25">
        <v>869414.97</v>
      </c>
      <c r="E71" s="25">
        <v>820875</v>
      </c>
      <c r="F71" s="25">
        <f>+F72+F77+F80+F82+F84</f>
        <v>822875</v>
      </c>
      <c r="G71" s="25"/>
      <c r="H71" s="25"/>
      <c r="I71" s="25"/>
      <c r="J71" s="25"/>
      <c r="K71" s="25"/>
      <c r="L71" s="25"/>
      <c r="M71" s="25"/>
      <c r="N71" s="25">
        <f t="shared" si="0"/>
        <v>6305070.8600000003</v>
      </c>
      <c r="O71" s="12"/>
    </row>
    <row r="72" spans="1:15" x14ac:dyDescent="0.25">
      <c r="A72" s="42" t="s">
        <v>2</v>
      </c>
      <c r="B72" s="25">
        <v>2114270.25</v>
      </c>
      <c r="C72" s="25">
        <v>22000</v>
      </c>
      <c r="D72" s="25">
        <v>22539.97</v>
      </c>
      <c r="E72" s="25">
        <f>+E73+E74+E75+E76</f>
        <v>0</v>
      </c>
      <c r="F72" s="25">
        <f>+F73+F74+F75+F76</f>
        <v>0</v>
      </c>
      <c r="G72" s="25"/>
      <c r="H72" s="25"/>
      <c r="I72" s="25"/>
      <c r="J72" s="25"/>
      <c r="K72" s="25"/>
      <c r="L72" s="25"/>
      <c r="M72" s="25"/>
      <c r="N72" s="25">
        <f t="shared" si="0"/>
        <v>2158810.2200000002</v>
      </c>
      <c r="O72" s="12"/>
    </row>
    <row r="73" spans="1:15" x14ac:dyDescent="0.25">
      <c r="A73" s="43" t="s">
        <v>3</v>
      </c>
      <c r="B73" s="24">
        <v>1028422.4</v>
      </c>
      <c r="C73" s="24">
        <v>22000</v>
      </c>
      <c r="D73" s="24">
        <v>22000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>
        <f t="shared" si="0"/>
        <v>1072422.3999999999</v>
      </c>
    </row>
    <row r="74" spans="1:15" x14ac:dyDescent="0.25">
      <c r="A74" s="43" t="s">
        <v>86</v>
      </c>
      <c r="B74" s="24"/>
      <c r="C74" s="24"/>
      <c r="D74" s="24"/>
      <c r="E74" s="24">
        <v>0</v>
      </c>
      <c r="F74" s="24">
        <v>0</v>
      </c>
      <c r="G74" s="24"/>
      <c r="H74" s="24"/>
      <c r="I74" s="24"/>
      <c r="J74" s="24"/>
      <c r="K74" s="24"/>
      <c r="L74" s="24"/>
      <c r="M74" s="24"/>
      <c r="N74" s="24"/>
    </row>
    <row r="75" spans="1:15" x14ac:dyDescent="0.25">
      <c r="A75" s="43" t="s">
        <v>50</v>
      </c>
      <c r="B75" s="24"/>
      <c r="C75" s="24"/>
      <c r="D75" s="24"/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</row>
    <row r="76" spans="1:15" x14ac:dyDescent="0.25">
      <c r="A76" s="43" t="s">
        <v>6</v>
      </c>
      <c r="B76" s="24">
        <v>1085847.8500000001</v>
      </c>
      <c r="C76" s="24">
        <v>0</v>
      </c>
      <c r="D76" s="24">
        <v>539.97</v>
      </c>
      <c r="E76" s="24">
        <v>0</v>
      </c>
      <c r="F76" s="24">
        <v>0</v>
      </c>
      <c r="G76" s="24"/>
      <c r="H76" s="24"/>
      <c r="I76" s="24"/>
      <c r="J76" s="24"/>
      <c r="K76" s="24"/>
      <c r="L76" s="24"/>
      <c r="M76" s="24"/>
      <c r="N76" s="24">
        <f t="shared" si="0"/>
        <v>1086387.82</v>
      </c>
    </row>
    <row r="77" spans="1:15" x14ac:dyDescent="0.25">
      <c r="A77" s="42" t="s">
        <v>17</v>
      </c>
      <c r="B77" s="25">
        <v>0</v>
      </c>
      <c r="C77" s="25">
        <v>1885.64</v>
      </c>
      <c r="D77" s="25">
        <v>0</v>
      </c>
      <c r="E77" s="25">
        <f>+E78+E79</f>
        <v>0</v>
      </c>
      <c r="F77" s="25">
        <f>+F78+F79</f>
        <v>0</v>
      </c>
      <c r="G77" s="25"/>
      <c r="H77" s="25"/>
      <c r="I77" s="25"/>
      <c r="J77" s="25"/>
      <c r="K77" s="25"/>
      <c r="L77" s="25"/>
      <c r="M77" s="25"/>
      <c r="N77" s="25">
        <f t="shared" si="0"/>
        <v>1885.64</v>
      </c>
      <c r="O77" s="12"/>
    </row>
    <row r="78" spans="1:15" x14ac:dyDescent="0.25">
      <c r="A78" s="43" t="s">
        <v>87</v>
      </c>
      <c r="B78" s="25"/>
      <c r="C78" s="25"/>
      <c r="D78" s="25"/>
      <c r="E78" s="24">
        <v>0</v>
      </c>
      <c r="F78" s="24">
        <v>0</v>
      </c>
      <c r="G78" s="24"/>
      <c r="H78" s="24"/>
      <c r="I78" s="24"/>
      <c r="J78" s="24"/>
      <c r="K78" s="24"/>
      <c r="L78" s="24"/>
      <c r="M78" s="24"/>
      <c r="N78" s="24"/>
    </row>
    <row r="79" spans="1:15" x14ac:dyDescent="0.25">
      <c r="A79" s="43" t="s">
        <v>25</v>
      </c>
      <c r="B79" s="24">
        <v>0</v>
      </c>
      <c r="C79" s="24">
        <v>1885.64</v>
      </c>
      <c r="D79" s="24">
        <v>0</v>
      </c>
      <c r="E79" s="24">
        <v>0</v>
      </c>
      <c r="F79" s="24">
        <v>0</v>
      </c>
      <c r="G79" s="25"/>
      <c r="H79" s="25"/>
      <c r="I79" s="25"/>
      <c r="J79" s="25"/>
      <c r="K79" s="25"/>
      <c r="L79" s="25"/>
      <c r="M79" s="25"/>
      <c r="N79" s="25">
        <f t="shared" si="0"/>
        <v>1885.64</v>
      </c>
      <c r="O79" s="12"/>
    </row>
    <row r="80" spans="1:15" x14ac:dyDescent="0.25">
      <c r="A80" s="42" t="s">
        <v>26</v>
      </c>
      <c r="B80" s="25">
        <v>826875</v>
      </c>
      <c r="C80" s="25">
        <v>826875</v>
      </c>
      <c r="D80" s="25">
        <v>846875</v>
      </c>
      <c r="E80" s="25">
        <f>+E81</f>
        <v>820875</v>
      </c>
      <c r="F80" s="25">
        <f>+F81</f>
        <v>822875</v>
      </c>
      <c r="G80" s="25"/>
      <c r="H80" s="25"/>
      <c r="I80" s="25"/>
      <c r="J80" s="25"/>
      <c r="K80" s="25"/>
      <c r="L80" s="25"/>
      <c r="M80" s="25"/>
      <c r="N80" s="25">
        <f t="shared" si="0"/>
        <v>4144375</v>
      </c>
      <c r="O80" s="12"/>
    </row>
    <row r="81" spans="1:15" x14ac:dyDescent="0.25">
      <c r="A81" s="43" t="s">
        <v>27</v>
      </c>
      <c r="B81" s="24">
        <v>826875</v>
      </c>
      <c r="C81" s="24">
        <v>826875</v>
      </c>
      <c r="D81" s="24">
        <v>846875</v>
      </c>
      <c r="E81" s="24">
        <v>820875</v>
      </c>
      <c r="F81" s="24">
        <v>822875</v>
      </c>
      <c r="G81" s="24"/>
      <c r="H81" s="24"/>
      <c r="I81" s="24"/>
      <c r="J81" s="24"/>
      <c r="K81" s="24"/>
      <c r="L81" s="24"/>
      <c r="M81" s="24"/>
      <c r="N81" s="24">
        <f t="shared" si="0"/>
        <v>4144375</v>
      </c>
    </row>
    <row r="82" spans="1:15" x14ac:dyDescent="0.25">
      <c r="A82" s="42" t="s">
        <v>88</v>
      </c>
      <c r="B82" s="25"/>
      <c r="C82" s="25"/>
      <c r="D82" s="25"/>
      <c r="E82" s="25">
        <f>+E83</f>
        <v>0</v>
      </c>
      <c r="F82" s="25">
        <f>+F83</f>
        <v>0</v>
      </c>
      <c r="G82" s="25"/>
      <c r="H82" s="25"/>
      <c r="I82" s="25"/>
      <c r="J82" s="25"/>
      <c r="K82" s="25"/>
      <c r="L82" s="25"/>
      <c r="M82" s="25"/>
      <c r="N82" s="25"/>
      <c r="O82" s="12"/>
    </row>
    <row r="83" spans="1:15" x14ac:dyDescent="0.25">
      <c r="A83" s="43" t="s">
        <v>89</v>
      </c>
      <c r="B83" s="24"/>
      <c r="C83" s="24"/>
      <c r="D83" s="24"/>
      <c r="E83" s="24">
        <v>0</v>
      </c>
      <c r="F83" s="24">
        <v>0</v>
      </c>
      <c r="G83" s="24"/>
      <c r="H83" s="24"/>
      <c r="I83" s="24"/>
      <c r="J83" s="24"/>
      <c r="K83" s="24"/>
      <c r="L83" s="24"/>
      <c r="M83" s="24"/>
      <c r="N83" s="24"/>
    </row>
    <row r="84" spans="1:15" x14ac:dyDescent="0.25">
      <c r="A84" s="42" t="s">
        <v>82</v>
      </c>
      <c r="B84" s="25"/>
      <c r="C84" s="25"/>
      <c r="D84" s="25"/>
      <c r="E84" s="25">
        <f>+E85</f>
        <v>0</v>
      </c>
      <c r="F84" s="25">
        <f>+F85</f>
        <v>0</v>
      </c>
      <c r="G84" s="25"/>
      <c r="H84" s="25"/>
      <c r="I84" s="25"/>
      <c r="J84" s="25"/>
      <c r="K84" s="25"/>
      <c r="L84" s="25"/>
      <c r="M84" s="25"/>
      <c r="N84" s="25"/>
      <c r="O84" s="12"/>
    </row>
    <row r="85" spans="1:15" x14ac:dyDescent="0.25">
      <c r="A85" s="43" t="s">
        <v>90</v>
      </c>
      <c r="B85" s="24"/>
      <c r="C85" s="24"/>
      <c r="D85" s="24"/>
      <c r="E85" s="24">
        <v>0</v>
      </c>
      <c r="F85" s="24">
        <v>0</v>
      </c>
      <c r="G85" s="24"/>
      <c r="H85" s="24"/>
      <c r="I85" s="24"/>
      <c r="J85" s="24"/>
      <c r="K85" s="24"/>
      <c r="L85" s="24"/>
      <c r="M85" s="24"/>
      <c r="N85" s="24"/>
    </row>
    <row r="86" spans="1:15" x14ac:dyDescent="0.25">
      <c r="A86" s="42" t="s">
        <v>91</v>
      </c>
      <c r="B86" s="25">
        <v>2544172.92</v>
      </c>
      <c r="C86" s="25">
        <v>3580523.19</v>
      </c>
      <c r="D86" s="25">
        <v>2737054.19</v>
      </c>
      <c r="E86" s="25">
        <f t="shared" ref="E86:F89" si="1">+E87</f>
        <v>3734700</v>
      </c>
      <c r="F86" s="25">
        <f t="shared" si="1"/>
        <v>228187.3</v>
      </c>
      <c r="G86" s="25"/>
      <c r="H86" s="25"/>
      <c r="I86" s="25"/>
      <c r="J86" s="25"/>
      <c r="K86" s="25"/>
      <c r="L86" s="25"/>
      <c r="M86" s="25"/>
      <c r="N86" s="25">
        <f t="shared" si="0"/>
        <v>12824637.6</v>
      </c>
      <c r="O86" s="12"/>
    </row>
    <row r="87" spans="1:15" x14ac:dyDescent="0.25">
      <c r="A87" s="42" t="s">
        <v>75</v>
      </c>
      <c r="B87" s="25">
        <v>2544172.92</v>
      </c>
      <c r="C87" s="25">
        <v>3580523.19</v>
      </c>
      <c r="D87" s="25">
        <v>2737054.19</v>
      </c>
      <c r="E87" s="25">
        <f t="shared" si="1"/>
        <v>3734700</v>
      </c>
      <c r="F87" s="25">
        <f t="shared" si="1"/>
        <v>228187.3</v>
      </c>
      <c r="G87" s="25"/>
      <c r="H87" s="25"/>
      <c r="I87" s="25"/>
      <c r="J87" s="25"/>
      <c r="K87" s="25"/>
      <c r="L87" s="25"/>
      <c r="M87" s="25"/>
      <c r="N87" s="25">
        <f t="shared" si="0"/>
        <v>12824637.6</v>
      </c>
      <c r="O87" s="12"/>
    </row>
    <row r="88" spans="1:15" x14ac:dyDescent="0.25">
      <c r="A88" s="42" t="s">
        <v>68</v>
      </c>
      <c r="B88" s="25">
        <v>2544172.92</v>
      </c>
      <c r="C88" s="25">
        <v>3580523.19</v>
      </c>
      <c r="D88" s="25">
        <v>2737054.19</v>
      </c>
      <c r="E88" s="25">
        <f t="shared" si="1"/>
        <v>3734700</v>
      </c>
      <c r="F88" s="25">
        <f t="shared" si="1"/>
        <v>228187.3</v>
      </c>
      <c r="G88" s="25"/>
      <c r="H88" s="25"/>
      <c r="I88" s="25"/>
      <c r="J88" s="25"/>
      <c r="K88" s="25"/>
      <c r="L88" s="25"/>
      <c r="M88" s="25"/>
      <c r="N88" s="25">
        <f t="shared" ref="N88:N104" si="2">+B88+C88+D88+E88+F88+G88+H88+H88+I88+J88+K88+L88+M88</f>
        <v>12824637.6</v>
      </c>
      <c r="O88" s="12"/>
    </row>
    <row r="89" spans="1:15" x14ac:dyDescent="0.25">
      <c r="A89" s="42" t="s">
        <v>40</v>
      </c>
      <c r="B89" s="25">
        <v>2544172.92</v>
      </c>
      <c r="C89" s="25">
        <v>3580523.19</v>
      </c>
      <c r="D89" s="25">
        <v>2737054.19</v>
      </c>
      <c r="E89" s="25">
        <f t="shared" si="1"/>
        <v>3734700</v>
      </c>
      <c r="F89" s="25">
        <f t="shared" si="1"/>
        <v>228187.3</v>
      </c>
      <c r="G89" s="25"/>
      <c r="H89" s="25"/>
      <c r="I89" s="25"/>
      <c r="J89" s="25"/>
      <c r="K89" s="25"/>
      <c r="L89" s="25"/>
      <c r="M89" s="25"/>
      <c r="N89" s="25">
        <f t="shared" si="2"/>
        <v>12824637.6</v>
      </c>
      <c r="O89" s="12"/>
    </row>
    <row r="90" spans="1:15" x14ac:dyDescent="0.25">
      <c r="A90" s="43" t="s">
        <v>41</v>
      </c>
      <c r="B90" s="24">
        <v>2544172.92</v>
      </c>
      <c r="C90" s="24">
        <v>3580523.19</v>
      </c>
      <c r="D90" s="24">
        <v>2737054.19</v>
      </c>
      <c r="E90" s="24">
        <v>3734700</v>
      </c>
      <c r="F90" s="24">
        <v>228187.3</v>
      </c>
      <c r="G90" s="24"/>
      <c r="H90" s="24"/>
      <c r="I90" s="24"/>
      <c r="J90" s="24"/>
      <c r="K90" s="24"/>
      <c r="L90" s="24"/>
      <c r="M90" s="24"/>
      <c r="N90" s="24">
        <f t="shared" si="2"/>
        <v>12824637.6</v>
      </c>
    </row>
    <row r="91" spans="1:15" x14ac:dyDescent="0.25">
      <c r="A91" s="42" t="s">
        <v>92</v>
      </c>
      <c r="B91" s="25">
        <v>107467.5</v>
      </c>
      <c r="C91" s="25">
        <v>178467.5</v>
      </c>
      <c r="D91" s="25">
        <v>724134.17</v>
      </c>
      <c r="E91" s="25">
        <f t="shared" ref="E91:F94" si="3">+E92</f>
        <v>107467.5</v>
      </c>
      <c r="F91" s="25">
        <f t="shared" si="3"/>
        <v>107467.5</v>
      </c>
      <c r="G91" s="25"/>
      <c r="H91" s="25"/>
      <c r="I91" s="25"/>
      <c r="J91" s="25"/>
      <c r="K91" s="25"/>
      <c r="L91" s="25"/>
      <c r="M91" s="25"/>
      <c r="N91" s="25">
        <f t="shared" si="2"/>
        <v>1225004.17</v>
      </c>
      <c r="O91" s="12"/>
    </row>
    <row r="92" spans="1:15" x14ac:dyDescent="0.25">
      <c r="A92" s="42" t="s">
        <v>75</v>
      </c>
      <c r="B92" s="25">
        <v>107467.5</v>
      </c>
      <c r="C92" s="25">
        <v>178467.5</v>
      </c>
      <c r="D92" s="25">
        <v>724134.17</v>
      </c>
      <c r="E92" s="25">
        <f t="shared" si="3"/>
        <v>107467.5</v>
      </c>
      <c r="F92" s="25">
        <f t="shared" si="3"/>
        <v>107467.5</v>
      </c>
      <c r="G92" s="25"/>
      <c r="H92" s="25"/>
      <c r="I92" s="25"/>
      <c r="J92" s="25"/>
      <c r="K92" s="25"/>
      <c r="L92" s="25"/>
      <c r="M92" s="25"/>
      <c r="N92" s="25">
        <f t="shared" si="2"/>
        <v>1225004.17</v>
      </c>
      <c r="O92" s="12"/>
    </row>
    <row r="93" spans="1:15" x14ac:dyDescent="0.25">
      <c r="A93" s="42" t="s">
        <v>1</v>
      </c>
      <c r="B93" s="25">
        <v>107467.5</v>
      </c>
      <c r="C93" s="25">
        <v>178467.5</v>
      </c>
      <c r="D93" s="25">
        <v>724134.17</v>
      </c>
      <c r="E93" s="25">
        <f t="shared" si="3"/>
        <v>107467.5</v>
      </c>
      <c r="F93" s="25">
        <f t="shared" si="3"/>
        <v>107467.5</v>
      </c>
      <c r="G93" s="25"/>
      <c r="H93" s="25"/>
      <c r="I93" s="25"/>
      <c r="J93" s="25"/>
      <c r="K93" s="25"/>
      <c r="L93" s="25"/>
      <c r="M93" s="25"/>
      <c r="N93" s="25">
        <f t="shared" si="2"/>
        <v>1225004.17</v>
      </c>
      <c r="O93" s="12"/>
    </row>
    <row r="94" spans="1:15" x14ac:dyDescent="0.25">
      <c r="A94" s="42" t="s">
        <v>26</v>
      </c>
      <c r="B94" s="25">
        <v>107467.5</v>
      </c>
      <c r="C94" s="25">
        <v>178467.5</v>
      </c>
      <c r="D94" s="25">
        <v>724134.17</v>
      </c>
      <c r="E94" s="25">
        <f t="shared" si="3"/>
        <v>107467.5</v>
      </c>
      <c r="F94" s="25">
        <f t="shared" si="3"/>
        <v>107467.5</v>
      </c>
      <c r="G94" s="25"/>
      <c r="H94" s="25"/>
      <c r="I94" s="25"/>
      <c r="J94" s="25"/>
      <c r="K94" s="25"/>
      <c r="L94" s="25"/>
      <c r="M94" s="25"/>
      <c r="N94" s="25">
        <f t="shared" si="2"/>
        <v>1225004.17</v>
      </c>
      <c r="O94" s="12"/>
    </row>
    <row r="95" spans="1:15" x14ac:dyDescent="0.25">
      <c r="A95" s="43" t="s">
        <v>27</v>
      </c>
      <c r="B95" s="24">
        <v>107467.5</v>
      </c>
      <c r="C95" s="24">
        <v>178467.5</v>
      </c>
      <c r="D95" s="24">
        <v>724134.17</v>
      </c>
      <c r="E95" s="24">
        <v>107467.5</v>
      </c>
      <c r="F95" s="24">
        <v>107467.5</v>
      </c>
      <c r="G95" s="24"/>
      <c r="H95" s="24"/>
      <c r="I95" s="24"/>
      <c r="J95" s="24"/>
      <c r="K95" s="24"/>
      <c r="L95" s="24"/>
      <c r="M95" s="24"/>
      <c r="N95" s="24">
        <f t="shared" si="2"/>
        <v>1225004.17</v>
      </c>
    </row>
    <row r="96" spans="1:15" x14ac:dyDescent="0.25">
      <c r="A96" s="45" t="s">
        <v>93</v>
      </c>
      <c r="B96" s="25">
        <f>+B97</f>
        <v>0</v>
      </c>
      <c r="C96" s="25">
        <v>0</v>
      </c>
      <c r="D96" s="25">
        <v>0</v>
      </c>
      <c r="E96" s="25">
        <f t="shared" ref="E96:F99" si="4">+E97</f>
        <v>0</v>
      </c>
      <c r="F96" s="25">
        <f t="shared" si="4"/>
        <v>0</v>
      </c>
      <c r="G96" s="25"/>
      <c r="H96" s="25"/>
      <c r="I96" s="25"/>
      <c r="J96" s="25"/>
      <c r="K96" s="25"/>
      <c r="L96" s="25"/>
      <c r="M96" s="25"/>
      <c r="N96" s="25">
        <f t="shared" si="2"/>
        <v>0</v>
      </c>
      <c r="O96" s="12"/>
    </row>
    <row r="97" spans="1:15" x14ac:dyDescent="0.25">
      <c r="A97" s="23" t="s">
        <v>75</v>
      </c>
      <c r="B97" s="25">
        <f>+B98+B101</f>
        <v>0</v>
      </c>
      <c r="C97" s="25">
        <v>0</v>
      </c>
      <c r="D97" s="25">
        <v>0</v>
      </c>
      <c r="E97" s="25">
        <f t="shared" si="4"/>
        <v>0</v>
      </c>
      <c r="F97" s="25">
        <f t="shared" si="4"/>
        <v>0</v>
      </c>
      <c r="G97" s="25"/>
      <c r="H97" s="25"/>
      <c r="I97" s="25"/>
      <c r="J97" s="25"/>
      <c r="K97" s="25"/>
      <c r="L97" s="25"/>
      <c r="M97" s="25"/>
      <c r="N97" s="25">
        <f t="shared" si="2"/>
        <v>0</v>
      </c>
      <c r="O97" s="12"/>
    </row>
    <row r="98" spans="1:15" x14ac:dyDescent="0.25">
      <c r="A98" s="46" t="s">
        <v>1</v>
      </c>
      <c r="B98" s="25">
        <f>+B99</f>
        <v>0</v>
      </c>
      <c r="C98" s="25">
        <v>0</v>
      </c>
      <c r="D98" s="25">
        <v>0</v>
      </c>
      <c r="E98" s="25">
        <f t="shared" si="4"/>
        <v>0</v>
      </c>
      <c r="F98" s="25">
        <f t="shared" si="4"/>
        <v>0</v>
      </c>
      <c r="G98" s="25"/>
      <c r="H98" s="25"/>
      <c r="I98" s="25"/>
      <c r="J98" s="25"/>
      <c r="K98" s="25"/>
      <c r="L98" s="25"/>
      <c r="M98" s="25"/>
      <c r="N98" s="25">
        <f t="shared" si="2"/>
        <v>0</v>
      </c>
      <c r="O98" s="12"/>
    </row>
    <row r="99" spans="1:15" x14ac:dyDescent="0.25">
      <c r="A99" s="47" t="s">
        <v>26</v>
      </c>
      <c r="B99" s="24">
        <f>+B100</f>
        <v>0</v>
      </c>
      <c r="C99" s="24">
        <v>0</v>
      </c>
      <c r="D99" s="24">
        <v>0</v>
      </c>
      <c r="E99" s="24">
        <f t="shared" si="4"/>
        <v>0</v>
      </c>
      <c r="F99" s="24">
        <f t="shared" si="4"/>
        <v>0</v>
      </c>
      <c r="G99" s="24"/>
      <c r="H99" s="24"/>
      <c r="I99" s="24"/>
      <c r="J99" s="24"/>
      <c r="K99" s="24"/>
      <c r="L99" s="24"/>
      <c r="M99" s="24"/>
      <c r="N99" s="24">
        <f t="shared" si="2"/>
        <v>0</v>
      </c>
    </row>
    <row r="100" spans="1:15" x14ac:dyDescent="0.25">
      <c r="A100" s="48" t="s">
        <v>28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/>
      <c r="H100" s="24"/>
      <c r="I100" s="24"/>
      <c r="J100" s="24"/>
      <c r="K100" s="24"/>
      <c r="L100" s="24"/>
      <c r="M100" s="24"/>
      <c r="N100" s="24">
        <f t="shared" si="2"/>
        <v>0</v>
      </c>
    </row>
    <row r="101" spans="1:15" x14ac:dyDescent="0.25">
      <c r="A101" s="46" t="s">
        <v>51</v>
      </c>
      <c r="B101" s="25">
        <f>+B102</f>
        <v>0</v>
      </c>
      <c r="C101" s="25">
        <v>0</v>
      </c>
      <c r="D101" s="25">
        <v>0</v>
      </c>
      <c r="E101" s="25">
        <f>+E102</f>
        <v>0</v>
      </c>
      <c r="F101" s="25">
        <f>+F102</f>
        <v>0</v>
      </c>
      <c r="G101" s="25"/>
      <c r="H101" s="25"/>
      <c r="I101" s="25"/>
      <c r="J101" s="25"/>
      <c r="K101" s="25"/>
      <c r="L101" s="25"/>
      <c r="M101" s="25"/>
      <c r="N101" s="25">
        <f t="shared" si="2"/>
        <v>0</v>
      </c>
      <c r="O101" s="12"/>
    </row>
    <row r="102" spans="1:15" x14ac:dyDescent="0.25">
      <c r="A102" s="47" t="s">
        <v>38</v>
      </c>
      <c r="B102" s="24">
        <f>+B103</f>
        <v>0</v>
      </c>
      <c r="C102" s="24">
        <v>0</v>
      </c>
      <c r="D102" s="24">
        <v>0</v>
      </c>
      <c r="E102" s="24">
        <f>+E103</f>
        <v>0</v>
      </c>
      <c r="F102" s="24">
        <f>+F103</f>
        <v>0</v>
      </c>
      <c r="G102" s="24"/>
      <c r="H102" s="24"/>
      <c r="I102" s="24"/>
      <c r="J102" s="24"/>
      <c r="K102" s="24"/>
      <c r="L102" s="24"/>
      <c r="M102" s="24"/>
      <c r="N102" s="24">
        <f t="shared" si="2"/>
        <v>0</v>
      </c>
    </row>
    <row r="103" spans="1:15" x14ac:dyDescent="0.25">
      <c r="A103" s="48" t="s">
        <v>39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/>
      <c r="H103" s="24"/>
      <c r="I103" s="24"/>
      <c r="J103" s="24"/>
      <c r="K103" s="24"/>
      <c r="L103" s="24"/>
      <c r="M103" s="24"/>
      <c r="N103" s="24">
        <f t="shared" si="2"/>
        <v>0</v>
      </c>
    </row>
    <row r="104" spans="1:15" x14ac:dyDescent="0.25">
      <c r="A104" s="31" t="s">
        <v>0</v>
      </c>
      <c r="B104" s="33">
        <f>+B96+B91+B86+B64+B48+B8</f>
        <v>85260018.560000002</v>
      </c>
      <c r="C104" s="33">
        <f>+C96+C91+C86+C64+C48+C8</f>
        <v>63928321.239999995</v>
      </c>
      <c r="D104" s="33">
        <f>+D96+D91+D86+D64+D48+D8</f>
        <v>127218041.18000001</v>
      </c>
      <c r="E104" s="33">
        <f>+E96+E91+E86+E64+E48+E8</f>
        <v>94549378.269999996</v>
      </c>
      <c r="F104" s="33">
        <f>+F96+F91+F86+F64+F48+F8</f>
        <v>43156585.689999998</v>
      </c>
      <c r="G104" s="33"/>
      <c r="H104" s="33"/>
      <c r="I104" s="33"/>
      <c r="J104" s="33"/>
      <c r="K104" s="33"/>
      <c r="L104" s="33"/>
      <c r="M104" s="33"/>
      <c r="N104" s="32">
        <f t="shared" si="2"/>
        <v>414112344.94</v>
      </c>
      <c r="O104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2022-02-25T12:56:54Z</cp:lastPrinted>
  <dcterms:created xsi:type="dcterms:W3CDTF">2021-12-10T14:37:11Z</dcterms:created>
  <dcterms:modified xsi:type="dcterms:W3CDTF">2022-06-14T19:31:50Z</dcterms:modified>
</cp:coreProperties>
</file>