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Febrero 2023\"/>
    </mc:Choice>
  </mc:AlternateContent>
  <xr:revisionPtr revIDLastSave="0" documentId="8_{C39355FA-E1D8-4E96-AC5D-1A288325B8E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01" sheetId="1" r:id="rId1"/>
    <sheet name="P02" sheetId="2" r:id="rId2"/>
    <sheet name="P0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2" i="3" l="1"/>
  <c r="N91" i="3"/>
  <c r="N90" i="3"/>
  <c r="C90" i="3"/>
  <c r="C89" i="3"/>
  <c r="N89" i="3" s="1"/>
  <c r="N88" i="3"/>
  <c r="C87" i="3"/>
  <c r="N87" i="3" s="1"/>
  <c r="C86" i="3"/>
  <c r="C85" i="3" s="1"/>
  <c r="N83" i="3"/>
  <c r="C82" i="3"/>
  <c r="C81" i="3" s="1"/>
  <c r="N78" i="3"/>
  <c r="C77" i="3"/>
  <c r="C76" i="3" s="1"/>
  <c r="N73" i="3"/>
  <c r="N72" i="3"/>
  <c r="C71" i="3"/>
  <c r="N71" i="3" s="1"/>
  <c r="C70" i="3"/>
  <c r="C69" i="3" s="1"/>
  <c r="N69" i="3" s="1"/>
  <c r="N68" i="3"/>
  <c r="N67" i="3"/>
  <c r="C66" i="3"/>
  <c r="N66" i="3" s="1"/>
  <c r="C65" i="3"/>
  <c r="C64" i="3" s="1"/>
  <c r="N62" i="3"/>
  <c r="C61" i="3"/>
  <c r="N61" i="3" s="1"/>
  <c r="N60" i="3"/>
  <c r="N59" i="3"/>
  <c r="C58" i="3"/>
  <c r="N58" i="3" s="1"/>
  <c r="N57" i="3"/>
  <c r="N56" i="3"/>
  <c r="N55" i="3"/>
  <c r="C54" i="3"/>
  <c r="C53" i="3" s="1"/>
  <c r="N51" i="3"/>
  <c r="N50" i="3"/>
  <c r="C49" i="3"/>
  <c r="C48" i="3" s="1"/>
  <c r="N45" i="3"/>
  <c r="N44" i="3"/>
  <c r="C44" i="3"/>
  <c r="N43" i="3"/>
  <c r="N42" i="3"/>
  <c r="N41" i="3"/>
  <c r="N40" i="3"/>
  <c r="N39" i="3"/>
  <c r="C39" i="3"/>
  <c r="N38" i="3"/>
  <c r="N37" i="3"/>
  <c r="N36" i="3"/>
  <c r="N35" i="3"/>
  <c r="N34" i="3"/>
  <c r="N33" i="3"/>
  <c r="N32" i="3"/>
  <c r="C31" i="3"/>
  <c r="N31" i="3" s="1"/>
  <c r="N30" i="3"/>
  <c r="N29" i="3"/>
  <c r="N28" i="3"/>
  <c r="N27" i="3"/>
  <c r="N26" i="3"/>
  <c r="N25" i="3"/>
  <c r="N24" i="3"/>
  <c r="N23" i="3"/>
  <c r="N22" i="3"/>
  <c r="C21" i="3"/>
  <c r="N21" i="3" s="1"/>
  <c r="N20" i="3"/>
  <c r="N19" i="3"/>
  <c r="N18" i="3"/>
  <c r="N17" i="3"/>
  <c r="N16" i="3"/>
  <c r="C16" i="3"/>
  <c r="N13" i="3"/>
  <c r="N12" i="3"/>
  <c r="N11" i="3"/>
  <c r="C11" i="3"/>
  <c r="C10" i="3"/>
  <c r="C9" i="3" s="1"/>
  <c r="C75" i="3" l="1"/>
  <c r="N76" i="3"/>
  <c r="C84" i="3"/>
  <c r="N85" i="3"/>
  <c r="N48" i="3"/>
  <c r="C47" i="3"/>
  <c r="N64" i="3"/>
  <c r="C63" i="3"/>
  <c r="N63" i="3" s="1"/>
  <c r="N9" i="3"/>
  <c r="N81" i="3"/>
  <c r="C80" i="3"/>
  <c r="N53" i="3"/>
  <c r="C52" i="3"/>
  <c r="N52" i="3" s="1"/>
  <c r="C15" i="3"/>
  <c r="N54" i="3"/>
  <c r="N70" i="3"/>
  <c r="N49" i="3"/>
  <c r="N65" i="3"/>
  <c r="N77" i="3"/>
  <c r="N86" i="3"/>
  <c r="N10" i="3"/>
  <c r="N82" i="3"/>
  <c r="C14" i="3" l="1"/>
  <c r="N15" i="3"/>
  <c r="N84" i="3"/>
  <c r="C79" i="3"/>
  <c r="N79" i="3" s="1"/>
  <c r="N80" i="3"/>
  <c r="C46" i="3"/>
  <c r="N46" i="3" s="1"/>
  <c r="N47" i="3"/>
  <c r="C74" i="3"/>
  <c r="N74" i="3" s="1"/>
  <c r="N75" i="3"/>
  <c r="N14" i="3" l="1"/>
  <c r="C8" i="3"/>
  <c r="N8" i="3" s="1"/>
  <c r="N92" i="3" s="1"/>
  <c r="C92" i="3" l="1"/>
  <c r="E7" i="2"/>
  <c r="P7" i="2"/>
  <c r="P8" i="2"/>
  <c r="P9" i="2"/>
  <c r="P10" i="2"/>
  <c r="P11" i="2"/>
  <c r="E12" i="2"/>
  <c r="E6" i="2" s="1"/>
  <c r="P13" i="2"/>
  <c r="P14" i="2"/>
  <c r="P15" i="2"/>
  <c r="P16" i="2"/>
  <c r="P17" i="2"/>
  <c r="P18" i="2"/>
  <c r="P19" i="2"/>
  <c r="P20" i="2"/>
  <c r="P21" i="2"/>
  <c r="E22" i="2"/>
  <c r="P22" i="2" s="1"/>
  <c r="P23" i="2"/>
  <c r="P24" i="2"/>
  <c r="P25" i="2"/>
  <c r="P26" i="2"/>
  <c r="P27" i="2"/>
  <c r="P28" i="2"/>
  <c r="P29" i="2"/>
  <c r="P30" i="2"/>
  <c r="E31" i="2"/>
  <c r="P31" i="2" s="1"/>
  <c r="P32" i="2"/>
  <c r="E33" i="2"/>
  <c r="P33" i="2" s="1"/>
  <c r="P34" i="2"/>
  <c r="P35" i="2"/>
  <c r="P36" i="2"/>
  <c r="P37" i="2"/>
  <c r="P38" i="2"/>
  <c r="P39" i="2"/>
  <c r="P40" i="2"/>
  <c r="P41" i="2"/>
  <c r="P42" i="2"/>
  <c r="P43" i="2"/>
  <c r="E44" i="2"/>
  <c r="P44" i="2" s="1"/>
  <c r="P45" i="2"/>
  <c r="P6" i="2" l="1"/>
  <c r="P46" i="2" s="1"/>
  <c r="E46" i="2"/>
  <c r="P12" i="2"/>
</calcChain>
</file>

<file path=xl/sharedStrings.xml><?xml version="1.0" encoding="utf-8"?>
<sst xmlns="http://schemas.openxmlformats.org/spreadsheetml/2006/main" count="206" uniqueCount="100">
  <si>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</si>
  <si>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</si>
  <si>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</si>
  <si>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</si>
  <si>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</si>
  <si>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</si>
  <si>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</si>
  <si>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</si>
  <si>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</si>
  <si>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</si>
  <si>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</si>
  <si>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</si>
  <si>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</si>
  <si>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</si>
  <si>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</si>
  <si>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</si>
  <si>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</si>
  <si>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</si>
  <si>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</si>
  <si>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</si>
  <si>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</si>
  <si>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</si>
  <si>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</si>
  <si>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</si>
  <si>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</si>
  <si>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</si>
  <si>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</si>
  <si>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</si>
  <si>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</si>
  <si>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</si>
  <si>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</si>
  <si>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</si>
  <si>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</si>
  <si>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</si>
  <si>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</si>
  <si>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</si>
  <si>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</si>
  <si>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</si>
  <si>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</si>
  <si>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</si>
  <si>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FUENTE: SIGEF</t>
  </si>
  <si>
    <t>4-APLICACIONES FINANCIERAS</t>
  </si>
  <si>
    <t>PRESUPUESTO APROBADO</t>
  </si>
  <si>
    <t>PRESUPUESTO MODIFICADO</t>
  </si>
  <si>
    <t>CUENTA</t>
  </si>
  <si>
    <t xml:space="preserve">NOTA: LAS MODIFICACIONES AL PRESUPUESTO, SE HAN REALIZADO ENTRE CUENTAS DEL GASTO, </t>
  </si>
  <si>
    <t xml:space="preserve">SEGUN LA LEY DE PRESUPUESTO 423-06 Y EL REGIMEN DE MODIFICACIONES PRESUPUESTARIAS QUE </t>
  </si>
  <si>
    <t>PERMITE RECLASIFICAR EL GASTO SEGUN LA NECESIDAD DEFINIDA EN EL POA Y PACC DEL PERIODO VIGENTE.</t>
  </si>
  <si>
    <t>FUENTE: DEPARTAMENTOS PRESUPUESTO Y CONTABILIDAD LOTERIA NACIONAL</t>
  </si>
  <si>
    <t>4.2.1-DISMINUCION DE PASIVOS CORRIENTES</t>
  </si>
  <si>
    <t>4.1.1-INCREMENTO DE ACTIVOS FINANCIEROS CORRIENTES</t>
  </si>
  <si>
    <t>4-Aplicaciones financieras</t>
  </si>
  <si>
    <t>Total Devengado</t>
  </si>
  <si>
    <t>Diciembre</t>
  </si>
  <si>
    <t xml:space="preserve">Noviembre 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</si>
  <si>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</si>
  <si>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</si>
  <si>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</si>
  <si>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</si>
  <si>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</si>
  <si>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</si>
  <si>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</si>
  <si>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</si>
  <si>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</si>
  <si>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</si>
  <si>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Total Modificacion</t>
  </si>
  <si>
    <t>Presupuesto Inicial</t>
  </si>
  <si>
    <t xml:space="preserve">Cuenta 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</si>
  <si>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</si>
  <si>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</si>
  <si>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</si>
  <si>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</si>
  <si>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</si>
  <si>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</si>
  <si>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</si>
  <si>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</si>
  <si>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</si>
  <si>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</si>
  <si>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</si>
  <si>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</si>
  <si>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</si>
  <si>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01-Actividad Central</t>
  </si>
  <si>
    <t>0100-FONDO GENERAL</t>
  </si>
  <si>
    <t>9999-VENTAS DE MERCANCIA</t>
  </si>
  <si>
    <t>2.1.3- DIETAS Y GASTOS DE REPRESENTACION</t>
  </si>
  <si>
    <t>2.2.4- TRANSPORTE Y ALMACENAJE</t>
  </si>
  <si>
    <t>2.3.3-PAPEL, CARTÓN E IMPRESOS</t>
  </si>
  <si>
    <t>2.3.5-CUERO, CAUCHO Y PLÁSTICO</t>
  </si>
  <si>
    <t>2.6.6- EQUIPOS DE DEFENSA Y SEGURIDAD</t>
  </si>
  <si>
    <t>2.7- OBRAS</t>
  </si>
  <si>
    <t xml:space="preserve">2.7.1- OBRAS EN EDIFICACIONES </t>
  </si>
  <si>
    <t>11-Producción y Comercialización de Productos de Loteria</t>
  </si>
  <si>
    <t>2.3- MATERIALES Y SUMINISTROS</t>
  </si>
  <si>
    <t>2.3.5- PAPEL, CARTON E IMPRESOS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</si>
  <si>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</si>
  <si>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</si>
  <si>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</si>
  <si>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</si>
  <si>
    <t>2.4.3-TRANSFERENCIAS CORRIENTES A GOBIERNOS GENERALES LOCALES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</si>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</sst>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0" borderId="0" xfId="0" applyNumberFormat="1"/>
    <xf numFmtId="49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left" indent="1"/>
    </xf>
    <xf numFmtId="49" fontId="1" fillId="0" borderId="1" xfId="0" applyNumberFormat="1" applyFont="1" applyBorder="1" applyAlignment="1">
      <alignment horizontal="left" indent="2"/>
    </xf>
    <xf numFmtId="49" fontId="2" fillId="2" borderId="1" xfId="0" applyNumberFormat="1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wrapText="1" indent="2"/>
    </xf>
    <xf numFmtId="0" fontId="4" fillId="0" borderId="0" xfId="0" applyFont="1"/>
    <xf numFmtId="4" fontId="4" fillId="0" borderId="0" xfId="0" applyNumberFormat="1" applyFont="1"/>
    <xf numFmtId="49" fontId="5" fillId="2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right"/>
    </xf>
    <xf numFmtId="4" fontId="7" fillId="0" borderId="0" xfId="0" applyNumberFormat="1" applyFont="1"/>
    <xf numFmtId="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4" fontId="10" fillId="2" borderId="0" xfId="0" applyNumberFormat="1" applyFont="1" applyFill="1" applyAlignment="1">
      <alignment horizontal="right"/>
    </xf>
    <xf numFmtId="49" fontId="10" fillId="2" borderId="0" xfId="0" applyNumberFormat="1" applyFont="1" applyFill="1" applyAlignment="1">
      <alignment horizontal="left"/>
    </xf>
    <xf numFmtId="4" fontId="1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indent="2"/>
    </xf>
    <xf numFmtId="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/>
    </xf>
    <xf numFmtId="4" fontId="8" fillId="0" borderId="0" xfId="0" applyNumberFormat="1" applyFont="1"/>
    <xf numFmtId="49" fontId="1" fillId="0" borderId="0" xfId="0" applyNumberFormat="1" applyFont="1" applyAlignment="1">
      <alignment horizontal="left" wrapText="1" indent="2"/>
    </xf>
    <xf numFmtId="4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" fontId="10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indent="2"/>
    </xf>
    <xf numFmtId="49" fontId="1" fillId="0" borderId="0" xfId="0" applyNumberFormat="1" applyFont="1" applyAlignment="1">
      <alignment horizontal="left" indent="3"/>
    </xf>
    <xf numFmtId="49" fontId="1" fillId="0" borderId="0" xfId="0" applyNumberFormat="1" applyFont="1" applyAlignment="1">
      <alignment horizontal="left" indent="4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28575</xdr:rowOff>
    </xdr:from>
    <xdr:to>
      <xdr:col>3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74083</xdr:colOff>
      <xdr:row>0</xdr:row>
      <xdr:rowOff>169333</xdr:rowOff>
    </xdr:from>
    <xdr:ext cx="1725083" cy="582083"/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F400C6FA-A621-4557-A7D3-8DAB501845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3" y="169333"/>
          <a:ext cx="1725083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645583</xdr:colOff>
      <xdr:row>0</xdr:row>
      <xdr:rowOff>52917</xdr:rowOff>
    </xdr:from>
    <xdr:ext cx="1935615" cy="690563"/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DF00BD31-4816-4169-AADD-A6D0C41E7A1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36283" y="52917"/>
          <a:ext cx="1935615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47625</xdr:rowOff>
    </xdr:from>
    <xdr:to>
      <xdr:col>0</xdr:col>
      <xdr:colOff>1295400</xdr:colOff>
      <xdr:row>6</xdr:row>
      <xdr:rowOff>33338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7CCCC511-37BD-4A7F-B621-F516750720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28625"/>
          <a:ext cx="1276350" cy="757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125868</xdr:colOff>
      <xdr:row>1</xdr:row>
      <xdr:rowOff>173492</xdr:rowOff>
    </xdr:from>
    <xdr:to>
      <xdr:col>3</xdr:col>
      <xdr:colOff>539864</xdr:colOff>
      <xdr:row>5</xdr:row>
      <xdr:rowOff>102055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ADEAD463-9F44-4186-82F4-C1AA1FC1433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02743" y="363992"/>
          <a:ext cx="1937996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53"/>
  <sheetViews>
    <sheetView topLeftCell="A33" zoomScale="90" zoomScaleNormal="90" workbookViewId="0">
      <selection activeCell="D40" sqref="D40"/>
    </sheetView>
  </sheetViews>
  <sheetFormatPr baseColWidth="10"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8" customWidth="1"/>
  </cols>
  <sheetData>
    <row r="6" spans="2:4" ht="30" x14ac:dyDescent="0.25">
      <c r="B6" s="11" t="s">
        <v>44</v>
      </c>
      <c r="C6" s="12" t="s">
        <v>42</v>
      </c>
      <c r="D6" s="12" t="s">
        <v>43</v>
      </c>
    </row>
    <row r="7" spans="2:4" x14ac:dyDescent="0.25">
      <c r="B7" s="2" t="s">
        <v>1</v>
      </c>
      <c r="C7" s="3">
        <v>1673821207</v>
      </c>
      <c r="D7" s="3">
        <v>1698821207</v>
      </c>
    </row>
    <row r="8" spans="2:4" x14ac:dyDescent="0.25">
      <c r="B8" s="4" t="s">
        <v>2</v>
      </c>
      <c r="C8" s="3">
        <v>776805507</v>
      </c>
      <c r="D8" s="3">
        <v>690216207</v>
      </c>
    </row>
    <row r="9" spans="2:4" x14ac:dyDescent="0.25">
      <c r="B9" s="5" t="s">
        <v>3</v>
      </c>
      <c r="C9" s="13">
        <v>657850698</v>
      </c>
      <c r="D9" s="13">
        <v>526927598</v>
      </c>
    </row>
    <row r="10" spans="2:4" x14ac:dyDescent="0.25">
      <c r="B10" s="5" t="s">
        <v>4</v>
      </c>
      <c r="C10" s="13">
        <v>62666200</v>
      </c>
      <c r="D10" s="13">
        <v>100000000</v>
      </c>
    </row>
    <row r="11" spans="2:4" x14ac:dyDescent="0.25">
      <c r="B11" s="5" t="s">
        <v>5</v>
      </c>
      <c r="C11" s="13">
        <v>500000</v>
      </c>
      <c r="D11" s="13">
        <v>500000</v>
      </c>
    </row>
    <row r="12" spans="2:4" x14ac:dyDescent="0.25">
      <c r="B12" s="5" t="s">
        <v>6</v>
      </c>
      <c r="C12" s="13">
        <v>55788609</v>
      </c>
      <c r="D12" s="13">
        <v>62788609</v>
      </c>
    </row>
    <row r="13" spans="2:4" x14ac:dyDescent="0.25">
      <c r="B13" s="4" t="s">
        <v>7</v>
      </c>
      <c r="C13" s="3">
        <v>487774500</v>
      </c>
      <c r="D13" s="3">
        <v>527330000</v>
      </c>
    </row>
    <row r="14" spans="2:4" x14ac:dyDescent="0.25">
      <c r="B14" s="5" t="s">
        <v>8</v>
      </c>
      <c r="C14" s="13">
        <v>28700000</v>
      </c>
      <c r="D14" s="13">
        <v>28700000</v>
      </c>
    </row>
    <row r="15" spans="2:4" x14ac:dyDescent="0.25">
      <c r="B15" s="5" t="s">
        <v>9</v>
      </c>
      <c r="C15" s="13">
        <v>84000000</v>
      </c>
      <c r="D15" s="13">
        <v>135000000</v>
      </c>
    </row>
    <row r="16" spans="2:4" x14ac:dyDescent="0.25">
      <c r="B16" s="5" t="s">
        <v>10</v>
      </c>
      <c r="C16" s="13">
        <v>5000000</v>
      </c>
      <c r="D16" s="13">
        <v>3000000</v>
      </c>
    </row>
    <row r="17" spans="2:4" x14ac:dyDescent="0.25">
      <c r="B17" s="5" t="s">
        <v>11</v>
      </c>
      <c r="C17" s="13">
        <v>2800000</v>
      </c>
      <c r="D17" s="13">
        <v>2800000</v>
      </c>
    </row>
    <row r="18" spans="2:4" x14ac:dyDescent="0.25">
      <c r="B18" s="5" t="s">
        <v>12</v>
      </c>
      <c r="C18" s="13">
        <v>3200000</v>
      </c>
      <c r="D18" s="13">
        <v>3200000</v>
      </c>
    </row>
    <row r="19" spans="2:4" x14ac:dyDescent="0.25">
      <c r="B19" s="5" t="s">
        <v>13</v>
      </c>
      <c r="C19" s="13">
        <v>38400000</v>
      </c>
      <c r="D19" s="13">
        <v>38400000</v>
      </c>
    </row>
    <row r="20" spans="2:4" ht="24.75" x14ac:dyDescent="0.25">
      <c r="B20" s="8" t="s">
        <v>14</v>
      </c>
      <c r="C20" s="13">
        <v>41764500</v>
      </c>
      <c r="D20" s="13">
        <v>36400000</v>
      </c>
    </row>
    <row r="21" spans="2:4" ht="24.75" x14ac:dyDescent="0.25">
      <c r="B21" s="8" t="s">
        <v>15</v>
      </c>
      <c r="C21" s="13">
        <v>266700000</v>
      </c>
      <c r="D21" s="13">
        <v>265450000</v>
      </c>
    </row>
    <row r="22" spans="2:4" x14ac:dyDescent="0.25">
      <c r="B22" s="5" t="s">
        <v>16</v>
      </c>
      <c r="C22" s="13">
        <v>17210000</v>
      </c>
      <c r="D22" s="13">
        <v>14380000</v>
      </c>
    </row>
    <row r="23" spans="2:4" x14ac:dyDescent="0.25">
      <c r="B23" s="4" t="s">
        <v>17</v>
      </c>
      <c r="C23" s="3">
        <v>137604000</v>
      </c>
      <c r="D23" s="3">
        <v>113604000</v>
      </c>
    </row>
    <row r="24" spans="2:4" x14ac:dyDescent="0.25">
      <c r="B24" s="5" t="s">
        <v>18</v>
      </c>
      <c r="C24" s="13">
        <v>2100000</v>
      </c>
      <c r="D24" s="13">
        <v>2100000</v>
      </c>
    </row>
    <row r="25" spans="2:4" x14ac:dyDescent="0.25">
      <c r="B25" s="5" t="s">
        <v>19</v>
      </c>
      <c r="C25" s="13">
        <v>6150000</v>
      </c>
      <c r="D25" s="13">
        <v>5150000</v>
      </c>
    </row>
    <row r="26" spans="2:4" x14ac:dyDescent="0.25">
      <c r="B26" s="5" t="s">
        <v>20</v>
      </c>
      <c r="C26" s="13">
        <v>9250000</v>
      </c>
      <c r="D26" s="13">
        <v>9250000</v>
      </c>
    </row>
    <row r="27" spans="2:4" x14ac:dyDescent="0.25">
      <c r="B27" s="5" t="s">
        <v>21</v>
      </c>
      <c r="C27" s="13">
        <v>13800000</v>
      </c>
      <c r="D27" s="13">
        <v>1500000</v>
      </c>
    </row>
    <row r="28" spans="2:4" x14ac:dyDescent="0.25">
      <c r="B28" s="5" t="s">
        <v>22</v>
      </c>
      <c r="C28" s="13">
        <v>2784000</v>
      </c>
      <c r="D28" s="13">
        <v>2784000</v>
      </c>
    </row>
    <row r="29" spans="2:4" ht="24.75" x14ac:dyDescent="0.25">
      <c r="B29" s="8" t="s">
        <v>23</v>
      </c>
      <c r="C29" s="13">
        <v>1000000</v>
      </c>
      <c r="D29" s="13">
        <v>1800000</v>
      </c>
    </row>
    <row r="30" spans="2:4" ht="24.75" x14ac:dyDescent="0.25">
      <c r="B30" s="8" t="s">
        <v>24</v>
      </c>
      <c r="C30" s="13">
        <v>30405000</v>
      </c>
      <c r="D30" s="13">
        <v>30450000</v>
      </c>
    </row>
    <row r="31" spans="2:4" x14ac:dyDescent="0.25">
      <c r="B31" s="5" t="s">
        <v>25</v>
      </c>
      <c r="C31" s="13">
        <v>72115000</v>
      </c>
      <c r="D31" s="13">
        <v>60570000</v>
      </c>
    </row>
    <row r="32" spans="2:4" x14ac:dyDescent="0.25">
      <c r="B32" s="4" t="s">
        <v>26</v>
      </c>
      <c r="C32" s="3">
        <v>126366200</v>
      </c>
      <c r="D32" s="3">
        <v>231800000</v>
      </c>
    </row>
    <row r="33" spans="2:4" ht="24.75" x14ac:dyDescent="0.25">
      <c r="B33" s="8" t="s">
        <v>27</v>
      </c>
      <c r="C33" s="13">
        <v>126366200</v>
      </c>
      <c r="D33" s="13">
        <v>231800000</v>
      </c>
    </row>
    <row r="34" spans="2:4" x14ac:dyDescent="0.25">
      <c r="B34" s="4" t="s">
        <v>28</v>
      </c>
      <c r="C34" s="3">
        <v>119971000</v>
      </c>
      <c r="D34" s="3">
        <v>107871000</v>
      </c>
    </row>
    <row r="35" spans="2:4" x14ac:dyDescent="0.25">
      <c r="B35" s="5" t="s">
        <v>29</v>
      </c>
      <c r="C35" s="13">
        <v>3271000</v>
      </c>
      <c r="D35" s="13">
        <v>3271000</v>
      </c>
    </row>
    <row r="36" spans="2:4" ht="24.75" x14ac:dyDescent="0.25">
      <c r="B36" s="8" t="s">
        <v>30</v>
      </c>
      <c r="C36" s="13">
        <v>100000</v>
      </c>
      <c r="D36" s="13">
        <v>100000</v>
      </c>
    </row>
    <row r="37" spans="2:4" ht="24.75" x14ac:dyDescent="0.25">
      <c r="B37" s="8" t="s">
        <v>31</v>
      </c>
      <c r="C37" s="13">
        <v>89600000</v>
      </c>
      <c r="D37" s="13">
        <v>85500000</v>
      </c>
    </row>
    <row r="38" spans="2:4" x14ac:dyDescent="0.25">
      <c r="B38" s="8" t="s">
        <v>32</v>
      </c>
      <c r="C38" s="13">
        <v>12000000</v>
      </c>
      <c r="D38" s="13">
        <v>12000000</v>
      </c>
    </row>
    <row r="39" spans="2:4" x14ac:dyDescent="0.25">
      <c r="B39" s="5" t="s">
        <v>33</v>
      </c>
      <c r="C39" s="13">
        <v>15000000</v>
      </c>
      <c r="D39" s="13">
        <v>7000000</v>
      </c>
    </row>
    <row r="40" spans="2:4" x14ac:dyDescent="0.25">
      <c r="B40" s="4" t="s">
        <v>34</v>
      </c>
      <c r="C40" s="3">
        <v>25300000</v>
      </c>
      <c r="D40" s="3">
        <v>28000000</v>
      </c>
    </row>
    <row r="41" spans="2:4" x14ac:dyDescent="0.25">
      <c r="B41" s="5" t="s">
        <v>35</v>
      </c>
      <c r="C41" s="13">
        <v>25300000</v>
      </c>
      <c r="D41" s="13">
        <v>28000000</v>
      </c>
    </row>
    <row r="42" spans="2:4" x14ac:dyDescent="0.25">
      <c r="B42" s="2" t="s">
        <v>41</v>
      </c>
      <c r="C42" s="3">
        <v>75000000</v>
      </c>
      <c r="D42" s="3">
        <v>50000000</v>
      </c>
    </row>
    <row r="43" spans="2:4" x14ac:dyDescent="0.25">
      <c r="B43" s="4" t="s">
        <v>36</v>
      </c>
      <c r="C43" s="3">
        <v>25000000</v>
      </c>
      <c r="D43" s="3">
        <v>0</v>
      </c>
    </row>
    <row r="44" spans="2:4" x14ac:dyDescent="0.25">
      <c r="B44" s="5" t="s">
        <v>37</v>
      </c>
      <c r="C44" s="13">
        <v>25000000</v>
      </c>
      <c r="D44" s="13">
        <v>0</v>
      </c>
    </row>
    <row r="45" spans="2:4" x14ac:dyDescent="0.25">
      <c r="B45" s="4" t="s">
        <v>38</v>
      </c>
      <c r="C45" s="3">
        <v>50000000</v>
      </c>
      <c r="D45" s="3">
        <v>50000000</v>
      </c>
    </row>
    <row r="46" spans="2:4" x14ac:dyDescent="0.25">
      <c r="B46" s="5" t="s">
        <v>39</v>
      </c>
      <c r="C46" s="13">
        <v>50000000</v>
      </c>
      <c r="D46" s="13">
        <v>50000000</v>
      </c>
    </row>
    <row r="47" spans="2:4" x14ac:dyDescent="0.25">
      <c r="B47" s="6" t="s">
        <v>0</v>
      </c>
      <c r="C47" s="7">
        <v>1748821207</v>
      </c>
      <c r="D47" s="7">
        <v>1748821207</v>
      </c>
    </row>
    <row r="48" spans="2:4" x14ac:dyDescent="0.25">
      <c r="B48" s="9" t="s">
        <v>40</v>
      </c>
    </row>
    <row r="50" spans="2:3" x14ac:dyDescent="0.25">
      <c r="B50" s="9" t="s">
        <v>45</v>
      </c>
    </row>
    <row r="51" spans="2:3" x14ac:dyDescent="0.25">
      <c r="B51" s="9" t="s">
        <v>46</v>
      </c>
    </row>
    <row r="52" spans="2:3" x14ac:dyDescent="0.25">
      <c r="B52" s="9" t="s">
        <v>47</v>
      </c>
      <c r="C52" s="10"/>
    </row>
    <row r="53" spans="2:3" x14ac:dyDescent="0.25">
      <c r="B53" s="9"/>
      <c r="C53" s="10"/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 MODIFICADO AL 28 DE FEBRERO
 2023
</oddHead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4E286-1968-4716-99FC-3A2F824A5B23}">
  <dimension ref="A4:P52"/>
  <sheetViews>
    <sheetView topLeftCell="A28" workbookViewId="0">
      <selection activeCell="R57" sqref="R57"/>
    </sheetView>
  </sheetViews>
  <sheetFormatPr baseColWidth="10" defaultRowHeight="15" x14ac:dyDescent="0.25"/>
  <cols>
    <col min="1" max="1" width="50" customWidth="1"/>
    <col min="2" max="2" width="18.7109375" style="14" customWidth="1"/>
    <col min="3" max="3" width="18.140625" style="14" customWidth="1"/>
    <col min="4" max="5" width="15.28515625" style="14" customWidth="1"/>
    <col min="6" max="6" width="16.140625" style="14" hidden="1" customWidth="1"/>
    <col min="7" max="7" width="15.140625" style="14" hidden="1" customWidth="1"/>
    <col min="8" max="8" width="16.28515625" style="1" hidden="1" customWidth="1"/>
    <col min="9" max="9" width="15.28515625" style="1" hidden="1" customWidth="1"/>
    <col min="10" max="11" width="14.85546875" style="1" hidden="1" customWidth="1"/>
    <col min="12" max="12" width="15" style="1" hidden="1" customWidth="1"/>
    <col min="13" max="14" width="14.140625" style="1" hidden="1" customWidth="1"/>
    <col min="15" max="15" width="14.28515625" style="1" hidden="1" customWidth="1"/>
    <col min="16" max="16" width="16.140625" style="1" bestFit="1" customWidth="1"/>
  </cols>
  <sheetData>
    <row r="4" spans="1:16" ht="15.75" x14ac:dyDescent="0.25">
      <c r="D4" s="33"/>
      <c r="E4" s="33"/>
      <c r="F4" s="33"/>
      <c r="G4" s="33"/>
      <c r="H4" s="32"/>
      <c r="I4" s="32"/>
      <c r="J4" s="32"/>
      <c r="K4" s="32"/>
      <c r="L4" s="32"/>
      <c r="M4" s="32"/>
      <c r="N4" s="32"/>
      <c r="O4" s="32"/>
    </row>
    <row r="5" spans="1:16" ht="26.25" x14ac:dyDescent="0.25">
      <c r="A5" s="31" t="s">
        <v>67</v>
      </c>
      <c r="B5" s="30" t="s">
        <v>66</v>
      </c>
      <c r="C5" s="30" t="s">
        <v>65</v>
      </c>
      <c r="D5" s="29" t="s">
        <v>64</v>
      </c>
      <c r="E5" s="29" t="s">
        <v>63</v>
      </c>
      <c r="F5" s="29" t="s">
        <v>62</v>
      </c>
      <c r="G5" s="29" t="s">
        <v>61</v>
      </c>
      <c r="H5" s="29" t="s">
        <v>60</v>
      </c>
      <c r="I5" s="29" t="s">
        <v>59</v>
      </c>
      <c r="J5" s="29" t="s">
        <v>58</v>
      </c>
      <c r="K5" s="29" t="s">
        <v>57</v>
      </c>
      <c r="L5" s="29" t="s">
        <v>56</v>
      </c>
      <c r="M5" s="29" t="s">
        <v>55</v>
      </c>
      <c r="N5" s="29" t="s">
        <v>54</v>
      </c>
      <c r="O5" s="29" t="s">
        <v>53</v>
      </c>
      <c r="P5" s="29" t="s">
        <v>52</v>
      </c>
    </row>
    <row r="6" spans="1:16" x14ac:dyDescent="0.25">
      <c r="A6" s="26" t="s">
        <v>1</v>
      </c>
      <c r="B6" s="21">
        <v>1673821207</v>
      </c>
      <c r="C6" s="21">
        <v>25000000</v>
      </c>
      <c r="D6" s="21">
        <v>49349382.240000002</v>
      </c>
      <c r="E6" s="21">
        <f>+E7+E12+E22+E31+E33+E39</f>
        <v>45921379.989999995</v>
      </c>
      <c r="F6" s="23"/>
      <c r="G6" s="23"/>
      <c r="H6" s="23"/>
      <c r="I6" s="23"/>
      <c r="J6" s="23"/>
      <c r="K6" s="23"/>
      <c r="L6" s="23"/>
      <c r="M6" s="23"/>
      <c r="N6" s="24"/>
      <c r="O6" s="23"/>
      <c r="P6" s="23">
        <f>+D6+E6+F6+G6+H6+I6+J6+K6+L6+M6+N6+O6</f>
        <v>95270762.229999989</v>
      </c>
    </row>
    <row r="7" spans="1:16" x14ac:dyDescent="0.25">
      <c r="A7" s="25" t="s">
        <v>2</v>
      </c>
      <c r="B7" s="21">
        <v>776805507</v>
      </c>
      <c r="C7" s="21">
        <v>-86589300</v>
      </c>
      <c r="D7" s="21">
        <v>41819627.979999997</v>
      </c>
      <c r="E7" s="24">
        <f>+E8+E9+E10+E11</f>
        <v>40264749.619999997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3">
        <f>+D7+E7+F7+G7+H7+I7+J7+K7+L7+M7+N7+O7</f>
        <v>82084377.599999994</v>
      </c>
    </row>
    <row r="8" spans="1:16" x14ac:dyDescent="0.25">
      <c r="A8" s="22" t="s">
        <v>3</v>
      </c>
      <c r="B8" s="21">
        <v>657850698</v>
      </c>
      <c r="C8" s="21">
        <v>-130923100</v>
      </c>
      <c r="D8" s="21">
        <v>35210403.25</v>
      </c>
      <c r="E8" s="21">
        <v>33962140.329999998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0">
        <f>+D8+E8+F8+G8+H8+I8+J8+K8+L8+M8+N8+O8</f>
        <v>69172543.579999998</v>
      </c>
    </row>
    <row r="9" spans="1:16" x14ac:dyDescent="0.25">
      <c r="A9" s="22" t="s">
        <v>4</v>
      </c>
      <c r="B9" s="21">
        <v>62666200</v>
      </c>
      <c r="C9" s="21">
        <v>37333800</v>
      </c>
      <c r="D9" s="21">
        <v>1396000</v>
      </c>
      <c r="E9" s="21">
        <v>1179000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0">
        <f>+D9+E9+F9+G9+H9+I9+J9+K9+L9+M9+N9+O9</f>
        <v>2575000</v>
      </c>
    </row>
    <row r="10" spans="1:16" x14ac:dyDescent="0.25">
      <c r="A10" s="22" t="s">
        <v>5</v>
      </c>
      <c r="B10" s="21">
        <v>500000</v>
      </c>
      <c r="C10" s="21">
        <v>0</v>
      </c>
      <c r="D10" s="21">
        <v>0</v>
      </c>
      <c r="E10" s="21">
        <v>0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0">
        <f>+D10+E10+F10+G10+H10+I10+J10+K10+L10+M10+N10+O10</f>
        <v>0</v>
      </c>
    </row>
    <row r="11" spans="1:16" x14ac:dyDescent="0.25">
      <c r="A11" s="22" t="s">
        <v>6</v>
      </c>
      <c r="B11" s="21">
        <v>55788609</v>
      </c>
      <c r="C11" s="21">
        <v>7000000</v>
      </c>
      <c r="D11" s="21">
        <v>5213224.7300000004</v>
      </c>
      <c r="E11" s="21">
        <v>5123609.29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0">
        <f>+D11+E11+F11+G11+H11+I11+J11+K11+L11+M11+N11+O11</f>
        <v>10336834.02</v>
      </c>
    </row>
    <row r="12" spans="1:16" x14ac:dyDescent="0.25">
      <c r="A12" s="25" t="s">
        <v>7</v>
      </c>
      <c r="B12" s="21">
        <v>487774500</v>
      </c>
      <c r="C12" s="21">
        <v>39555500</v>
      </c>
      <c r="D12" s="21">
        <v>6243375.54</v>
      </c>
      <c r="E12" s="24">
        <f>+E13+E14+E15+E16+E17+E18+E19+E20+E21</f>
        <v>4445291.87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3">
        <f>+D12+E12+F12+G12+H12+I12+J12+K12+L12+M12+N12+O12</f>
        <v>10688667.41</v>
      </c>
    </row>
    <row r="13" spans="1:16" x14ac:dyDescent="0.25">
      <c r="A13" s="22" t="s">
        <v>8</v>
      </c>
      <c r="B13" s="21">
        <v>28700000</v>
      </c>
      <c r="C13" s="21">
        <v>0</v>
      </c>
      <c r="D13" s="21">
        <v>1093467.48</v>
      </c>
      <c r="E13" s="21">
        <v>1444722.99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0">
        <f>+D13+E13+F13+G13+H13+I13+J13+K13+L13+M13+N13+O13</f>
        <v>2538190.4699999997</v>
      </c>
    </row>
    <row r="14" spans="1:16" x14ac:dyDescent="0.25">
      <c r="A14" s="22" t="s">
        <v>9</v>
      </c>
      <c r="B14" s="21">
        <v>84000000</v>
      </c>
      <c r="C14" s="21">
        <v>51000000</v>
      </c>
      <c r="D14" s="21">
        <v>11800</v>
      </c>
      <c r="E14" s="21">
        <v>808898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0">
        <f>+D14+E14+F14+G14+H14+I14+J14+K14+L14+M14+N14+O14</f>
        <v>820698</v>
      </c>
    </row>
    <row r="15" spans="1:16" x14ac:dyDescent="0.25">
      <c r="A15" s="22" t="s">
        <v>10</v>
      </c>
      <c r="B15" s="21">
        <v>5000000</v>
      </c>
      <c r="C15" s="21">
        <v>-2000000</v>
      </c>
      <c r="D15" s="21">
        <v>0</v>
      </c>
      <c r="E15" s="21">
        <v>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0">
        <f>+D15+E15+F15+G15+H15+I15+J15+K15+L15+M15+N15+O15</f>
        <v>0</v>
      </c>
    </row>
    <row r="16" spans="1:16" x14ac:dyDescent="0.25">
      <c r="A16" s="22" t="s">
        <v>11</v>
      </c>
      <c r="B16" s="21">
        <v>2800000</v>
      </c>
      <c r="C16" s="21">
        <v>0</v>
      </c>
      <c r="D16" s="21">
        <v>0</v>
      </c>
      <c r="E16" s="21">
        <v>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0">
        <f>+D16+E16+F16+G16+H16+I16+J16+K16+L16+M16+N16+O16</f>
        <v>0</v>
      </c>
    </row>
    <row r="17" spans="1:16" x14ac:dyDescent="0.25">
      <c r="A17" s="22" t="s">
        <v>12</v>
      </c>
      <c r="B17" s="21">
        <v>3200000</v>
      </c>
      <c r="C17" s="21">
        <v>0</v>
      </c>
      <c r="D17" s="21">
        <v>0</v>
      </c>
      <c r="E17" s="21">
        <v>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0">
        <f>+D17+E17+F17+G17+H17+I17+J17+K17+L17+M17+N17+O17</f>
        <v>0</v>
      </c>
    </row>
    <row r="18" spans="1:16" x14ac:dyDescent="0.25">
      <c r="A18" s="22" t="s">
        <v>13</v>
      </c>
      <c r="B18" s="21">
        <v>38400000</v>
      </c>
      <c r="C18" s="21">
        <v>0</v>
      </c>
      <c r="D18" s="21">
        <v>0</v>
      </c>
      <c r="E18" s="21">
        <v>405333.07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0">
        <f>+D18+E18+F18+G18+H18+I18+J18+K18+L18+M18+N18+O18</f>
        <v>405333.07</v>
      </c>
    </row>
    <row r="19" spans="1:16" ht="24.75" x14ac:dyDescent="0.25">
      <c r="A19" s="28" t="s">
        <v>14</v>
      </c>
      <c r="B19" s="21">
        <v>41764500</v>
      </c>
      <c r="C19" s="21">
        <v>-5364500</v>
      </c>
      <c r="D19" s="21">
        <v>0</v>
      </c>
      <c r="E19" s="21">
        <v>53433.16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0">
        <f>+D19+E19+F19+G19+H19+I19+J19+K19+L19+M19+N19+O19</f>
        <v>53433.16</v>
      </c>
    </row>
    <row r="20" spans="1:16" ht="24.75" x14ac:dyDescent="0.25">
      <c r="A20" s="28" t="s">
        <v>15</v>
      </c>
      <c r="B20" s="21">
        <v>266700000</v>
      </c>
      <c r="C20" s="21">
        <v>-1250000</v>
      </c>
      <c r="D20" s="21">
        <v>5138108.0599999996</v>
      </c>
      <c r="E20" s="21">
        <v>1732904.65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0">
        <f>+D20+E20+F20+G20+H20+I20+J20+K20+L20+M20+N20+O20</f>
        <v>6871012.709999999</v>
      </c>
    </row>
    <row r="21" spans="1:16" x14ac:dyDescent="0.25">
      <c r="A21" s="22" t="s">
        <v>16</v>
      </c>
      <c r="B21" s="21">
        <v>17210000</v>
      </c>
      <c r="C21" s="21">
        <v>-2830000</v>
      </c>
      <c r="D21" s="21">
        <v>0</v>
      </c>
      <c r="E21" s="21">
        <v>0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0">
        <f>+D21+E21+F21+G21+H21+I21+J21+K21+L21+M21+N21+O21</f>
        <v>0</v>
      </c>
    </row>
    <row r="22" spans="1:16" x14ac:dyDescent="0.25">
      <c r="A22" s="25" t="s">
        <v>17</v>
      </c>
      <c r="B22" s="21">
        <v>137604000</v>
      </c>
      <c r="C22" s="21">
        <v>-24000000</v>
      </c>
      <c r="D22" s="21">
        <v>403653.72</v>
      </c>
      <c r="E22" s="24">
        <f>+E23+E24+E25+E26+E27+E28+E29+E30</f>
        <v>257723.5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3">
        <f>+D22+E22+F22+G22+H22+I22+J22+K22+L22+M22+N22+O22</f>
        <v>661377.22</v>
      </c>
    </row>
    <row r="23" spans="1:16" x14ac:dyDescent="0.25">
      <c r="A23" s="22" t="s">
        <v>18</v>
      </c>
      <c r="B23" s="21">
        <v>2100000</v>
      </c>
      <c r="C23" s="21">
        <v>0</v>
      </c>
      <c r="D23" s="21">
        <v>0</v>
      </c>
      <c r="E23" s="21">
        <v>177540.01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0">
        <f>+D23+E23+F23+G23+H23+I23+J23+K23+L23+M23+N23+O23</f>
        <v>177540.01</v>
      </c>
    </row>
    <row r="24" spans="1:16" x14ac:dyDescent="0.25">
      <c r="A24" s="22" t="s">
        <v>19</v>
      </c>
      <c r="B24" s="21">
        <v>6150000</v>
      </c>
      <c r="C24" s="21">
        <v>-1000000</v>
      </c>
      <c r="D24" s="21">
        <v>0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0">
        <f>+D24+E24+F24+G24+H24+I24+J24+K24+L24+M24+N24+O24</f>
        <v>0</v>
      </c>
    </row>
    <row r="25" spans="1:16" x14ac:dyDescent="0.25">
      <c r="A25" s="22" t="s">
        <v>20</v>
      </c>
      <c r="B25" s="21">
        <v>9250000</v>
      </c>
      <c r="C25" s="21">
        <v>0</v>
      </c>
      <c r="D25" s="21">
        <v>0</v>
      </c>
      <c r="E25" s="21">
        <v>20850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0">
        <f>+D25+E25+F25+G25+H25+I25+J25+K25+L25+M25+N25+O25</f>
        <v>20850</v>
      </c>
    </row>
    <row r="26" spans="1:16" x14ac:dyDescent="0.25">
      <c r="A26" s="22" t="s">
        <v>21</v>
      </c>
      <c r="B26" s="21">
        <v>13800000</v>
      </c>
      <c r="C26" s="21">
        <v>-12300000</v>
      </c>
      <c r="D26" s="21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0">
        <f>+D26+E26+F26+G26+H26+I26+J26+K26+L26+M26+N26+O26</f>
        <v>0</v>
      </c>
    </row>
    <row r="27" spans="1:16" x14ac:dyDescent="0.25">
      <c r="A27" s="22" t="s">
        <v>22</v>
      </c>
      <c r="B27" s="21">
        <v>2784000</v>
      </c>
      <c r="C27" s="21">
        <v>0</v>
      </c>
      <c r="D27" s="21">
        <v>0</v>
      </c>
      <c r="E27" s="21">
        <v>1951.99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0">
        <f>+D27+E27+F27+G27+H27+I27+J27+K27+L27+M27+N27+O27</f>
        <v>1951.99</v>
      </c>
    </row>
    <row r="28" spans="1:16" x14ac:dyDescent="0.25">
      <c r="A28" s="22" t="s">
        <v>23</v>
      </c>
      <c r="B28" s="21">
        <v>1000000</v>
      </c>
      <c r="C28" s="21">
        <v>800000</v>
      </c>
      <c r="D28" s="21">
        <v>403653.72</v>
      </c>
      <c r="E28" s="21">
        <v>14102.8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0">
        <f>+D28+E28+F28+G28+H28+I28+J28+K28+L28+M28+N28+O28</f>
        <v>417756.51999999996</v>
      </c>
    </row>
    <row r="29" spans="1:16" ht="24.75" x14ac:dyDescent="0.25">
      <c r="A29" s="28" t="s">
        <v>24</v>
      </c>
      <c r="B29" s="21">
        <v>30405000</v>
      </c>
      <c r="C29" s="21">
        <v>45000</v>
      </c>
      <c r="D29" s="21">
        <v>0</v>
      </c>
      <c r="E29" s="21">
        <v>1295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0">
        <f>+D29+E29+F29+G29+H29+I29+J29+K29+L29+M29+N29+O29</f>
        <v>1295</v>
      </c>
    </row>
    <row r="30" spans="1:16" x14ac:dyDescent="0.25">
      <c r="A30" s="22" t="s">
        <v>25</v>
      </c>
      <c r="B30" s="21">
        <v>72115000</v>
      </c>
      <c r="C30" s="21">
        <v>-11545000</v>
      </c>
      <c r="D30" s="21">
        <v>0</v>
      </c>
      <c r="E30" s="21">
        <v>41983.7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0">
        <f>+D30+E30+F30+G30+H30+I30+J30+K30+L30+M30+N30+O30</f>
        <v>41983.7</v>
      </c>
    </row>
    <row r="31" spans="1:16" x14ac:dyDescent="0.25">
      <c r="A31" s="25" t="s">
        <v>26</v>
      </c>
      <c r="B31" s="21">
        <v>126366200</v>
      </c>
      <c r="C31" s="21">
        <v>105433800</v>
      </c>
      <c r="D31" s="21">
        <v>882725</v>
      </c>
      <c r="E31" s="24">
        <f>+E32</f>
        <v>948960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3">
        <f>+D31+E31+F31+G31+H31+I31+J31+K31+L31+M31+N31+O31</f>
        <v>1831685</v>
      </c>
    </row>
    <row r="32" spans="1:16" x14ac:dyDescent="0.25">
      <c r="A32" s="22" t="s">
        <v>27</v>
      </c>
      <c r="B32" s="21">
        <v>126366200</v>
      </c>
      <c r="C32" s="21">
        <v>105433800</v>
      </c>
      <c r="D32" s="21">
        <v>882725</v>
      </c>
      <c r="E32" s="21">
        <v>948960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0">
        <f>+D32+E32+F32+G32+H32+I32+J32+K32+L32+M32+N32+O32</f>
        <v>1831685</v>
      </c>
    </row>
    <row r="33" spans="1:16" x14ac:dyDescent="0.25">
      <c r="A33" s="25" t="s">
        <v>28</v>
      </c>
      <c r="B33" s="21">
        <v>119971000</v>
      </c>
      <c r="C33" s="21">
        <v>-12100000</v>
      </c>
      <c r="D33" s="21">
        <v>0</v>
      </c>
      <c r="E33" s="24">
        <f>+E34+E35+E36+E37+E38</f>
        <v>4655</v>
      </c>
      <c r="F33" s="24"/>
      <c r="G33" s="24"/>
      <c r="H33" s="24"/>
      <c r="I33" s="24"/>
      <c r="J33" s="24"/>
      <c r="K33" s="27"/>
      <c r="L33" s="24"/>
      <c r="M33" s="24"/>
      <c r="N33" s="24"/>
      <c r="O33" s="24"/>
      <c r="P33" s="23">
        <f>+D33+E33+F33+G33+H33+I33+J33+K33+L33+M33+N33+O33</f>
        <v>4655</v>
      </c>
    </row>
    <row r="34" spans="1:16" x14ac:dyDescent="0.25">
      <c r="A34" s="22" t="s">
        <v>29</v>
      </c>
      <c r="B34" s="21">
        <v>3271000</v>
      </c>
      <c r="C34" s="21">
        <v>0</v>
      </c>
      <c r="D34" s="21">
        <v>0</v>
      </c>
      <c r="E34" s="21">
        <v>0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0">
        <f>+D34+E34+F34+G34+H34+I34+J34+K34+L34+M34+N34+O34</f>
        <v>0</v>
      </c>
    </row>
    <row r="35" spans="1:16" x14ac:dyDescent="0.25">
      <c r="A35" s="22" t="s">
        <v>30</v>
      </c>
      <c r="B35" s="21">
        <v>100000</v>
      </c>
      <c r="C35" s="21">
        <v>0</v>
      </c>
      <c r="D35" s="21">
        <v>0</v>
      </c>
      <c r="E35" s="21">
        <v>0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0">
        <f>+D35+E35+F35+G35+H35+I35+J35+K35+L35+M35+N35+O35</f>
        <v>0</v>
      </c>
    </row>
    <row r="36" spans="1:16" x14ac:dyDescent="0.25">
      <c r="A36" s="22" t="s">
        <v>31</v>
      </c>
      <c r="B36" s="21">
        <v>89600000</v>
      </c>
      <c r="C36" s="21">
        <v>-4100000</v>
      </c>
      <c r="D36" s="21">
        <v>0</v>
      </c>
      <c r="E36" s="21">
        <v>4655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0">
        <f>+D36+E36+F36+G36+H36+I36+J36+K36+L36+M36+N36+O36</f>
        <v>4655</v>
      </c>
    </row>
    <row r="37" spans="1:16" x14ac:dyDescent="0.25">
      <c r="A37" s="22" t="s">
        <v>32</v>
      </c>
      <c r="B37" s="21">
        <v>12000000</v>
      </c>
      <c r="C37" s="21">
        <v>0</v>
      </c>
      <c r="D37" s="21">
        <v>0</v>
      </c>
      <c r="E37" s="21">
        <v>0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0">
        <f>+D37+E37+F37+G37+H37+I37+J37+K37+L37+M37+N37+O37</f>
        <v>0</v>
      </c>
    </row>
    <row r="38" spans="1:16" x14ac:dyDescent="0.25">
      <c r="A38" s="22" t="s">
        <v>33</v>
      </c>
      <c r="B38" s="21">
        <v>15000000</v>
      </c>
      <c r="C38" s="21">
        <v>-8000000</v>
      </c>
      <c r="D38" s="21">
        <v>0</v>
      </c>
      <c r="E38" s="21">
        <v>0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0">
        <f>+D38+E38+F38+G38+H38+I38+J38+K38+L38+M38+N38+O38</f>
        <v>0</v>
      </c>
    </row>
    <row r="39" spans="1:16" x14ac:dyDescent="0.25">
      <c r="A39" s="25" t="s">
        <v>34</v>
      </c>
      <c r="B39" s="21">
        <v>25300000</v>
      </c>
      <c r="C39" s="21">
        <v>2700000</v>
      </c>
      <c r="D39" s="21">
        <v>0</v>
      </c>
      <c r="E39" s="21">
        <v>0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0">
        <f>+D39+E39+F39+G39+H39+I39+J39+K39+L39+M39+N39+O39</f>
        <v>0</v>
      </c>
    </row>
    <row r="40" spans="1:16" x14ac:dyDescent="0.25">
      <c r="A40" s="22" t="s">
        <v>35</v>
      </c>
      <c r="B40" s="21">
        <v>25300000</v>
      </c>
      <c r="C40" s="21">
        <v>2700000</v>
      </c>
      <c r="D40" s="21">
        <v>0</v>
      </c>
      <c r="E40" s="21">
        <v>0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0">
        <f>+D40+E40+F40+G40+H40+I40+J40+K40+L40+M40+N40+O40</f>
        <v>0</v>
      </c>
    </row>
    <row r="41" spans="1:16" x14ac:dyDescent="0.25">
      <c r="A41" s="26" t="s">
        <v>51</v>
      </c>
      <c r="B41" s="21">
        <v>75000000</v>
      </c>
      <c r="C41" s="21">
        <v>-25000000</v>
      </c>
      <c r="D41" s="21">
        <v>376100</v>
      </c>
      <c r="E41" s="24">
        <v>5539390.5099999998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3">
        <f>+D41+E41+F41+G41+H41+I41+J41+K41+L41+M41+N41+O41</f>
        <v>5915490.5099999998</v>
      </c>
    </row>
    <row r="42" spans="1:16" x14ac:dyDescent="0.25">
      <c r="A42" s="25" t="s">
        <v>36</v>
      </c>
      <c r="B42" s="21">
        <v>25000000</v>
      </c>
      <c r="C42" s="21">
        <v>-25000000</v>
      </c>
      <c r="D42" s="21">
        <v>0</v>
      </c>
      <c r="E42" s="24">
        <v>0</v>
      </c>
      <c r="F42" s="24"/>
      <c r="G42" s="21"/>
      <c r="H42" s="24"/>
      <c r="I42" s="24"/>
      <c r="J42" s="24"/>
      <c r="K42" s="24"/>
      <c r="L42" s="24"/>
      <c r="M42" s="24"/>
      <c r="N42" s="24"/>
      <c r="O42" s="24"/>
      <c r="P42" s="23">
        <f>+D42+E42+F42+G42+H42+I42+J42+K42+L42+M42+N42</f>
        <v>0</v>
      </c>
    </row>
    <row r="43" spans="1:16" x14ac:dyDescent="0.25">
      <c r="A43" s="22" t="s">
        <v>50</v>
      </c>
      <c r="B43" s="21">
        <v>25000000</v>
      </c>
      <c r="C43" s="21">
        <v>-25000000</v>
      </c>
      <c r="D43" s="21">
        <v>0</v>
      </c>
      <c r="E43" s="21">
        <v>0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0">
        <f>+D43+E43+F43+G43+H43+I43+J43+K43+L43+M43+N43+O43</f>
        <v>0</v>
      </c>
    </row>
    <row r="44" spans="1:16" x14ac:dyDescent="0.25">
      <c r="A44" s="25" t="s">
        <v>38</v>
      </c>
      <c r="B44" s="21">
        <v>50000000</v>
      </c>
      <c r="C44" s="21">
        <v>0</v>
      </c>
      <c r="D44" s="21">
        <v>376100</v>
      </c>
      <c r="E44" s="24">
        <f>+E45</f>
        <v>5539390.5099999998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3">
        <f>+D44+E44+F44+G44+H44+I44+J44+K44+L44+M44+N44+O44</f>
        <v>5915490.5099999998</v>
      </c>
    </row>
    <row r="45" spans="1:16" x14ac:dyDescent="0.25">
      <c r="A45" s="22" t="s">
        <v>49</v>
      </c>
      <c r="B45" s="21">
        <v>50000000</v>
      </c>
      <c r="C45" s="21">
        <v>0</v>
      </c>
      <c r="D45" s="21">
        <v>376100</v>
      </c>
      <c r="E45" s="21">
        <v>5539390.5099999998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0">
        <f>+D45+E45+F45+G45+H45+I45+J45+K45+L45+M45+N45+O45</f>
        <v>5915490.5099999998</v>
      </c>
    </row>
    <row r="46" spans="1:16" ht="15.75" x14ac:dyDescent="0.25">
      <c r="A46" s="19" t="s">
        <v>0</v>
      </c>
      <c r="B46" s="18">
        <v>1748821207</v>
      </c>
      <c r="C46" s="18">
        <v>0</v>
      </c>
      <c r="D46" s="18">
        <v>49725482.240000002</v>
      </c>
      <c r="E46" s="18">
        <f>+E41+E6</f>
        <v>51460770.499999993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>
        <f>+P41+P6</f>
        <v>101186252.73999999</v>
      </c>
    </row>
    <row r="47" spans="1:16" x14ac:dyDescent="0.25">
      <c r="A47" s="17" t="s">
        <v>48</v>
      </c>
    </row>
    <row r="51" spans="1:6" x14ac:dyDescent="0.25">
      <c r="A51" s="16"/>
      <c r="F51" s="15"/>
    </row>
    <row r="52" spans="1:6" x14ac:dyDescent="0.25">
      <c r="A52" s="16"/>
      <c r="F52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EF0F-963F-4AC4-A3DB-8657BC0EA0F4}">
  <dimension ref="A6:R93"/>
  <sheetViews>
    <sheetView tabSelected="1" workbookViewId="0">
      <selection activeCell="V106" sqref="V106"/>
    </sheetView>
  </sheetViews>
  <sheetFormatPr baseColWidth="10" defaultRowHeight="15" x14ac:dyDescent="0.25"/>
  <cols>
    <col min="1" max="1" width="82.140625" bestFit="1" customWidth="1"/>
    <col min="2" max="3" width="16.28515625" style="1" customWidth="1"/>
    <col min="4" max="4" width="16.85546875" style="1" hidden="1" customWidth="1"/>
    <col min="5" max="5" width="17.28515625" style="1" hidden="1" customWidth="1"/>
    <col min="6" max="8" width="16.28515625" style="1" hidden="1" customWidth="1"/>
    <col min="9" max="9" width="16" style="1" hidden="1" customWidth="1"/>
    <col min="10" max="10" width="15.5703125" style="1" hidden="1" customWidth="1"/>
    <col min="11" max="12" width="16.28515625" style="1" hidden="1" customWidth="1"/>
    <col min="13" max="13" width="15.7109375" style="1" hidden="1" customWidth="1"/>
    <col min="14" max="14" width="18" style="1" customWidth="1"/>
    <col min="15" max="15" width="9.140625"/>
  </cols>
  <sheetData>
    <row r="6" spans="1:18" ht="15.75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8" ht="15.75" x14ac:dyDescent="0.25">
      <c r="A7" s="35" t="s">
        <v>68</v>
      </c>
      <c r="B7" s="36" t="s">
        <v>69</v>
      </c>
      <c r="C7" s="36" t="s">
        <v>70</v>
      </c>
      <c r="D7" s="36" t="s">
        <v>71</v>
      </c>
      <c r="E7" s="36" t="s">
        <v>72</v>
      </c>
      <c r="F7" s="36" t="s">
        <v>73</v>
      </c>
      <c r="G7" s="36" t="s">
        <v>74</v>
      </c>
      <c r="H7" s="36" t="s">
        <v>75</v>
      </c>
      <c r="I7" s="36" t="s">
        <v>76</v>
      </c>
      <c r="J7" s="36" t="s">
        <v>77</v>
      </c>
      <c r="K7" s="36" t="s">
        <v>78</v>
      </c>
      <c r="L7" s="36" t="s">
        <v>79</v>
      </c>
      <c r="M7" s="36" t="s">
        <v>80</v>
      </c>
      <c r="N7" s="37" t="s">
        <v>52</v>
      </c>
      <c r="O7" s="38"/>
    </row>
    <row r="8" spans="1:18" x14ac:dyDescent="0.25">
      <c r="A8" s="39" t="s">
        <v>81</v>
      </c>
      <c r="B8" s="24">
        <v>36389286.950000003</v>
      </c>
      <c r="C8" s="24">
        <f>+C9+C14</f>
        <v>36423991.899999999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>
        <f>+B8+C8+D8+E8+F8+G8+H8+I8+J8+K18+L8+M8</f>
        <v>72813278.849999994</v>
      </c>
      <c r="O8" s="9"/>
    </row>
    <row r="9" spans="1:18" x14ac:dyDescent="0.25">
      <c r="A9" s="39" t="s">
        <v>82</v>
      </c>
      <c r="B9" s="24">
        <v>0</v>
      </c>
      <c r="C9" s="24">
        <f>+C10</f>
        <v>18783725.129999999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>
        <f t="shared" ref="N9:N14" si="0">+B9+C9+D9+E9+F9+G9+H9+I9+J9+K8+L9+M9</f>
        <v>18783725.129999999</v>
      </c>
      <c r="O9" s="9"/>
    </row>
    <row r="10" spans="1:18" x14ac:dyDescent="0.25">
      <c r="A10" s="39" t="s">
        <v>1</v>
      </c>
      <c r="B10" s="24">
        <v>0</v>
      </c>
      <c r="C10" s="24">
        <f>+C11</f>
        <v>18783725.129999999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>
        <f t="shared" si="0"/>
        <v>18783725.129999999</v>
      </c>
      <c r="O10" s="9"/>
    </row>
    <row r="11" spans="1:18" x14ac:dyDescent="0.25">
      <c r="A11" s="39" t="s">
        <v>2</v>
      </c>
      <c r="B11" s="24">
        <v>0</v>
      </c>
      <c r="C11" s="24">
        <f>+C12+C13</f>
        <v>18783725.129999999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>
        <f t="shared" si="0"/>
        <v>18783725.129999999</v>
      </c>
      <c r="O11" s="9"/>
    </row>
    <row r="12" spans="1:18" x14ac:dyDescent="0.25">
      <c r="A12" s="40" t="s">
        <v>3</v>
      </c>
      <c r="B12" s="21">
        <v>0</v>
      </c>
      <c r="C12" s="21">
        <v>16320625.199999999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>
        <f t="shared" si="0"/>
        <v>16320625.199999999</v>
      </c>
    </row>
    <row r="13" spans="1:18" x14ac:dyDescent="0.25">
      <c r="A13" s="40" t="s">
        <v>6</v>
      </c>
      <c r="B13" s="21">
        <v>0</v>
      </c>
      <c r="C13" s="21">
        <v>2463099.9300000002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>
        <f>+B13+C13+D13+E13+F13+G13+H13+I13+J13+K12+L13+M13</f>
        <v>2463099.9300000002</v>
      </c>
    </row>
    <row r="14" spans="1:18" x14ac:dyDescent="0.25">
      <c r="A14" s="39" t="s">
        <v>83</v>
      </c>
      <c r="B14" s="24">
        <v>36389286.950000003</v>
      </c>
      <c r="C14" s="24">
        <f>+C15</f>
        <v>17640266.77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>
        <f t="shared" si="0"/>
        <v>54029553.719999999</v>
      </c>
      <c r="O14" s="9"/>
    </row>
    <row r="15" spans="1:18" x14ac:dyDescent="0.25">
      <c r="A15" s="39" t="s">
        <v>1</v>
      </c>
      <c r="B15" s="24">
        <v>36389286.950000003</v>
      </c>
      <c r="C15" s="24">
        <f>+C16+C21+C31+C39+C44</f>
        <v>17640266.77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>
        <f t="shared" ref="N15:N78" si="1">+B15+C15+D15+E15+F15+G15+H15+I15+J15+K15+L15+M15</f>
        <v>54029553.719999999</v>
      </c>
      <c r="O15" s="9"/>
      <c r="R15" t="s">
        <v>99</v>
      </c>
    </row>
    <row r="16" spans="1:18" x14ac:dyDescent="0.25">
      <c r="A16" s="39" t="s">
        <v>2</v>
      </c>
      <c r="B16" s="24">
        <v>34670057.689999998</v>
      </c>
      <c r="C16" s="24">
        <f>+C17+C18+C19+C20</f>
        <v>14406425.200000001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>
        <f t="shared" si="1"/>
        <v>49076482.890000001</v>
      </c>
      <c r="O16" s="9"/>
    </row>
    <row r="17" spans="1:15" x14ac:dyDescent="0.25">
      <c r="A17" s="40" t="s">
        <v>3</v>
      </c>
      <c r="B17" s="21">
        <v>29001918.25</v>
      </c>
      <c r="C17" s="21">
        <v>11498030.130000001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>
        <f t="shared" si="1"/>
        <v>40499948.380000003</v>
      </c>
      <c r="O17" s="9"/>
    </row>
    <row r="18" spans="1:15" x14ac:dyDescent="0.25">
      <c r="A18" s="40" t="s">
        <v>4</v>
      </c>
      <c r="B18" s="21">
        <v>1396000</v>
      </c>
      <c r="C18" s="21">
        <v>1179000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>
        <f t="shared" si="1"/>
        <v>2575000</v>
      </c>
    </row>
    <row r="19" spans="1:15" x14ac:dyDescent="0.25">
      <c r="A19" s="40" t="s">
        <v>84</v>
      </c>
      <c r="B19" s="21">
        <v>0</v>
      </c>
      <c r="C19" s="21">
        <v>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>
        <f t="shared" si="1"/>
        <v>0</v>
      </c>
    </row>
    <row r="20" spans="1:15" x14ac:dyDescent="0.25">
      <c r="A20" s="40" t="s">
        <v>6</v>
      </c>
      <c r="B20" s="21">
        <v>4272139.4400000004</v>
      </c>
      <c r="C20" s="21">
        <v>1729395.07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>
        <f t="shared" si="1"/>
        <v>6001534.5100000007</v>
      </c>
    </row>
    <row r="21" spans="1:15" x14ac:dyDescent="0.25">
      <c r="A21" s="39" t="s">
        <v>7</v>
      </c>
      <c r="B21" s="24">
        <v>1315575.54</v>
      </c>
      <c r="C21" s="24">
        <f>+C22+C23+C24+C25+C26+C27+C28+C29+C30</f>
        <v>2971463.07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>
        <f t="shared" si="1"/>
        <v>4287038.6099999994</v>
      </c>
      <c r="O21" s="9"/>
    </row>
    <row r="22" spans="1:15" x14ac:dyDescent="0.25">
      <c r="A22" s="40" t="s">
        <v>8</v>
      </c>
      <c r="B22" s="21">
        <v>1093467.48</v>
      </c>
      <c r="C22" s="21">
        <v>1444722.99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>
        <f t="shared" si="1"/>
        <v>2538190.4699999997</v>
      </c>
    </row>
    <row r="23" spans="1:15" x14ac:dyDescent="0.25">
      <c r="A23" s="40" t="s">
        <v>9</v>
      </c>
      <c r="B23" s="21">
        <v>0</v>
      </c>
      <c r="C23" s="21">
        <v>806419.2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>
        <f t="shared" si="1"/>
        <v>806419.2</v>
      </c>
      <c r="O23" s="9"/>
    </row>
    <row r="24" spans="1:15" x14ac:dyDescent="0.25">
      <c r="A24" s="40" t="s">
        <v>10</v>
      </c>
      <c r="B24" s="21">
        <v>0</v>
      </c>
      <c r="C24" s="21">
        <v>0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>
        <f t="shared" si="1"/>
        <v>0</v>
      </c>
    </row>
    <row r="25" spans="1:15" x14ac:dyDescent="0.25">
      <c r="A25" s="40" t="s">
        <v>85</v>
      </c>
      <c r="B25" s="21">
        <v>0</v>
      </c>
      <c r="C25" s="21">
        <v>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>
        <f t="shared" si="1"/>
        <v>0</v>
      </c>
    </row>
    <row r="26" spans="1:15" x14ac:dyDescent="0.25">
      <c r="A26" s="40" t="s">
        <v>12</v>
      </c>
      <c r="B26" s="21">
        <v>0</v>
      </c>
      <c r="C26" s="21">
        <v>0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>
        <f t="shared" si="1"/>
        <v>0</v>
      </c>
    </row>
    <row r="27" spans="1:15" x14ac:dyDescent="0.25">
      <c r="A27" s="40" t="s">
        <v>13</v>
      </c>
      <c r="B27" s="21">
        <v>0</v>
      </c>
      <c r="C27" s="21">
        <v>405333.07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>
        <f t="shared" si="1"/>
        <v>405333.07</v>
      </c>
    </row>
    <row r="28" spans="1:15" x14ac:dyDescent="0.25">
      <c r="A28" s="41" t="s">
        <v>14</v>
      </c>
      <c r="B28" s="21">
        <v>0</v>
      </c>
      <c r="C28" s="21">
        <v>53433.16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>
        <f t="shared" si="1"/>
        <v>53433.16</v>
      </c>
    </row>
    <row r="29" spans="1:15" x14ac:dyDescent="0.25">
      <c r="A29" s="40" t="s">
        <v>15</v>
      </c>
      <c r="B29" s="21">
        <v>222108.06</v>
      </c>
      <c r="C29" s="21">
        <v>261554.65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>
        <f t="shared" si="1"/>
        <v>483662.70999999996</v>
      </c>
    </row>
    <row r="30" spans="1:15" x14ac:dyDescent="0.25">
      <c r="A30" s="40" t="s">
        <v>16</v>
      </c>
      <c r="B30" s="21">
        <v>0</v>
      </c>
      <c r="C30" s="21">
        <v>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>
        <f t="shared" si="1"/>
        <v>0</v>
      </c>
    </row>
    <row r="31" spans="1:15" x14ac:dyDescent="0.25">
      <c r="A31" s="39" t="s">
        <v>17</v>
      </c>
      <c r="B31" s="24">
        <v>403653.72</v>
      </c>
      <c r="C31" s="24">
        <f>+C32+C33+C34+C35+C36+C37+C38</f>
        <v>257723.5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>
        <f t="shared" si="1"/>
        <v>661377.22</v>
      </c>
      <c r="O31" s="9"/>
    </row>
    <row r="32" spans="1:15" x14ac:dyDescent="0.25">
      <c r="A32" s="40" t="s">
        <v>18</v>
      </c>
      <c r="B32" s="21">
        <v>0</v>
      </c>
      <c r="C32" s="21">
        <v>177540.01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>
        <f t="shared" si="1"/>
        <v>177540.01</v>
      </c>
    </row>
    <row r="33" spans="1:15" x14ac:dyDescent="0.25">
      <c r="A33" s="40" t="s">
        <v>19</v>
      </c>
      <c r="B33" s="21">
        <v>0</v>
      </c>
      <c r="C33" s="21">
        <v>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>
        <f t="shared" si="1"/>
        <v>0</v>
      </c>
    </row>
    <row r="34" spans="1:15" x14ac:dyDescent="0.25">
      <c r="A34" s="40" t="s">
        <v>86</v>
      </c>
      <c r="B34" s="21">
        <v>0</v>
      </c>
      <c r="C34" s="21">
        <v>20850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>
        <f t="shared" si="1"/>
        <v>20850</v>
      </c>
      <c r="O34" s="9"/>
    </row>
    <row r="35" spans="1:15" x14ac:dyDescent="0.25">
      <c r="A35" s="40" t="s">
        <v>87</v>
      </c>
      <c r="B35" s="21">
        <v>0</v>
      </c>
      <c r="C35" s="21">
        <v>1951.99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 t="e">
        <f>+B35+#REF!+D35+E35+F35+G35+H35+I35+J35+K35+L35+M35</f>
        <v>#REF!</v>
      </c>
    </row>
    <row r="36" spans="1:15" x14ac:dyDescent="0.25">
      <c r="A36" s="40" t="s">
        <v>23</v>
      </c>
      <c r="B36" s="24">
        <v>403653.72</v>
      </c>
      <c r="C36" s="21">
        <v>14102.8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4">
        <f>+B36+C36+D37+E37+F37+G37+H37+I37+J37+K37+L37+M37</f>
        <v>417756.51999999996</v>
      </c>
    </row>
    <row r="37" spans="1:15" x14ac:dyDescent="0.25">
      <c r="A37" s="40" t="s">
        <v>24</v>
      </c>
      <c r="B37" s="21">
        <v>0</v>
      </c>
      <c r="C37" s="21">
        <v>1295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>
        <f>+B37+C36+D37+E37+F37+G37+H37+I37+J37+K37+L37+M37</f>
        <v>14102.8</v>
      </c>
    </row>
    <row r="38" spans="1:15" x14ac:dyDescent="0.25">
      <c r="A38" s="40" t="s">
        <v>25</v>
      </c>
      <c r="B38" s="21">
        <v>0</v>
      </c>
      <c r="C38" s="21">
        <v>41983.7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>
        <f>+B38+C37+D38+E38+F38+G38+H38+I38+J38+K38+L38+M38</f>
        <v>1295</v>
      </c>
    </row>
    <row r="39" spans="1:15" x14ac:dyDescent="0.25">
      <c r="A39" s="39" t="s">
        <v>28</v>
      </c>
      <c r="B39" s="24">
        <v>0</v>
      </c>
      <c r="C39" s="24">
        <f>+C40+C41+C42+C43</f>
        <v>4655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>
        <f>+B39+C38+D39+E39+F39+G39+H39+I39+J39+K39+L39+M39</f>
        <v>41983.7</v>
      </c>
      <c r="O39" s="9"/>
    </row>
    <row r="40" spans="1:15" x14ac:dyDescent="0.25">
      <c r="A40" s="40" t="s">
        <v>29</v>
      </c>
      <c r="B40" s="21">
        <v>0</v>
      </c>
      <c r="C40" s="21">
        <v>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>
        <f>+B40+C40+D40+E40+F40+G40+H40+I40+J40+K40+L40+M40</f>
        <v>0</v>
      </c>
    </row>
    <row r="41" spans="1:15" x14ac:dyDescent="0.25">
      <c r="A41" s="40" t="s">
        <v>31</v>
      </c>
      <c r="B41" s="21">
        <v>0</v>
      </c>
      <c r="C41" s="21">
        <v>0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>
        <f t="shared" si="1"/>
        <v>0</v>
      </c>
      <c r="O41" s="9"/>
    </row>
    <row r="42" spans="1:15" x14ac:dyDescent="0.25">
      <c r="A42" s="40" t="s">
        <v>88</v>
      </c>
      <c r="B42" s="21">
        <v>0</v>
      </c>
      <c r="C42" s="21">
        <v>4655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>
        <f t="shared" si="1"/>
        <v>4655</v>
      </c>
      <c r="O42" s="9"/>
    </row>
    <row r="43" spans="1:15" x14ac:dyDescent="0.25">
      <c r="A43" s="40" t="s">
        <v>33</v>
      </c>
      <c r="B43" s="21">
        <v>0</v>
      </c>
      <c r="C43" s="21">
        <v>0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>
        <f t="shared" si="1"/>
        <v>0</v>
      </c>
    </row>
    <row r="44" spans="1:15" x14ac:dyDescent="0.25">
      <c r="A44" s="39" t="s">
        <v>89</v>
      </c>
      <c r="B44" s="21">
        <v>0</v>
      </c>
      <c r="C44" s="24">
        <f>+C45</f>
        <v>0</v>
      </c>
      <c r="D44" s="24"/>
      <c r="E44" s="24"/>
      <c r="F44" s="24"/>
      <c r="G44" s="24"/>
      <c r="H44" s="24"/>
      <c r="I44" s="24"/>
      <c r="J44" s="24"/>
      <c r="K44" s="24"/>
      <c r="L44" s="21"/>
      <c r="M44" s="24"/>
      <c r="N44" s="24">
        <f t="shared" si="1"/>
        <v>0</v>
      </c>
      <c r="O44" s="9"/>
    </row>
    <row r="45" spans="1:15" x14ac:dyDescent="0.25">
      <c r="A45" s="40" t="s">
        <v>90</v>
      </c>
      <c r="B45" s="21">
        <v>0</v>
      </c>
      <c r="C45" s="21">
        <v>0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>
        <f t="shared" si="1"/>
        <v>0</v>
      </c>
    </row>
    <row r="46" spans="1:15" x14ac:dyDescent="0.25">
      <c r="A46" s="39" t="s">
        <v>91</v>
      </c>
      <c r="B46" s="24">
        <v>10637649.289999999</v>
      </c>
      <c r="C46" s="24">
        <f>+C47+C52</f>
        <v>7108707.0899999999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>
        <f t="shared" si="1"/>
        <v>17746356.379999999</v>
      </c>
      <c r="O46" s="9"/>
    </row>
    <row r="47" spans="1:15" x14ac:dyDescent="0.25">
      <c r="A47" s="39" t="s">
        <v>82</v>
      </c>
      <c r="B47" s="24">
        <v>0</v>
      </c>
      <c r="C47" s="24">
        <f>+C48</f>
        <v>4511284.7699999996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1">
        <f t="shared" si="1"/>
        <v>4511284.7699999996</v>
      </c>
      <c r="O47" s="9"/>
    </row>
    <row r="48" spans="1:15" x14ac:dyDescent="0.25">
      <c r="A48" s="39" t="s">
        <v>1</v>
      </c>
      <c r="B48" s="24">
        <v>0</v>
      </c>
      <c r="C48" s="24">
        <f>+C49</f>
        <v>4511284.7699999996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1">
        <f t="shared" si="1"/>
        <v>4511284.7699999996</v>
      </c>
      <c r="O48" s="9"/>
    </row>
    <row r="49" spans="1:15" x14ac:dyDescent="0.25">
      <c r="A49" s="39" t="s">
        <v>2</v>
      </c>
      <c r="B49" s="24">
        <v>0</v>
      </c>
      <c r="C49" s="24">
        <f>+C50+C51</f>
        <v>4511284.7699999996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1">
        <f t="shared" si="1"/>
        <v>4511284.7699999996</v>
      </c>
      <c r="O49" s="9"/>
    </row>
    <row r="50" spans="1:15" x14ac:dyDescent="0.25">
      <c r="A50" s="40" t="s">
        <v>3</v>
      </c>
      <c r="B50" s="21">
        <v>0</v>
      </c>
      <c r="C50" s="21">
        <v>3914180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>
        <f t="shared" si="1"/>
        <v>3914180</v>
      </c>
    </row>
    <row r="51" spans="1:15" x14ac:dyDescent="0.25">
      <c r="A51" s="40" t="s">
        <v>6</v>
      </c>
      <c r="B51" s="21">
        <v>0</v>
      </c>
      <c r="C51" s="21">
        <v>597104.77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>
        <f t="shared" si="1"/>
        <v>597104.77</v>
      </c>
    </row>
    <row r="52" spans="1:15" x14ac:dyDescent="0.25">
      <c r="A52" s="39" t="s">
        <v>83</v>
      </c>
      <c r="B52" s="24">
        <v>10637649.289999999</v>
      </c>
      <c r="C52" s="24">
        <f>+C53</f>
        <v>2597422.3200000003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>
        <f t="shared" si="1"/>
        <v>13235071.609999999</v>
      </c>
      <c r="O52" s="9"/>
    </row>
    <row r="53" spans="1:15" x14ac:dyDescent="0.25">
      <c r="A53" s="39" t="s">
        <v>1</v>
      </c>
      <c r="B53" s="24">
        <v>10637649.289999999</v>
      </c>
      <c r="C53" s="24">
        <f>+C54+C58+C61</f>
        <v>2597422.3200000003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>
        <f t="shared" si="1"/>
        <v>13235071.609999999</v>
      </c>
      <c r="O53" s="9"/>
    </row>
    <row r="54" spans="1:15" x14ac:dyDescent="0.25">
      <c r="A54" s="39" t="s">
        <v>2</v>
      </c>
      <c r="B54" s="24">
        <v>5709849.29</v>
      </c>
      <c r="C54" s="24">
        <f>+C55+C56+C57</f>
        <v>1123593.52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>
        <f t="shared" si="1"/>
        <v>6833442.8100000005</v>
      </c>
      <c r="O54" s="9"/>
    </row>
    <row r="55" spans="1:15" x14ac:dyDescent="0.25">
      <c r="A55" s="40" t="s">
        <v>3</v>
      </c>
      <c r="B55" s="21">
        <v>4955280</v>
      </c>
      <c r="C55" s="21">
        <v>976100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>
        <f t="shared" si="1"/>
        <v>5931380</v>
      </c>
      <c r="O55" s="9"/>
    </row>
    <row r="56" spans="1:15" x14ac:dyDescent="0.25">
      <c r="A56" s="40" t="s">
        <v>4</v>
      </c>
      <c r="B56" s="21">
        <v>0</v>
      </c>
      <c r="C56" s="21">
        <v>0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>
        <f t="shared" si="1"/>
        <v>0</v>
      </c>
      <c r="O56" s="9"/>
    </row>
    <row r="57" spans="1:15" x14ac:dyDescent="0.25">
      <c r="A57" s="40" t="s">
        <v>6</v>
      </c>
      <c r="B57" s="21">
        <v>754569.29</v>
      </c>
      <c r="C57" s="21">
        <v>147493.51999999999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>
        <f t="shared" si="1"/>
        <v>902062.81</v>
      </c>
      <c r="O57" s="9"/>
    </row>
    <row r="58" spans="1:15" x14ac:dyDescent="0.25">
      <c r="A58" s="39" t="s">
        <v>7</v>
      </c>
      <c r="B58" s="24">
        <v>4927800</v>
      </c>
      <c r="C58" s="24">
        <f>+C59+C60</f>
        <v>1473828.8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>
        <f>+B58+C58+D58+E58+F58+G58+H58+I58+J58+K58+L58+M58</f>
        <v>6401628.7999999998</v>
      </c>
      <c r="O58" s="9"/>
    </row>
    <row r="59" spans="1:15" x14ac:dyDescent="0.25">
      <c r="A59" s="40" t="s">
        <v>9</v>
      </c>
      <c r="B59" s="21">
        <v>11800</v>
      </c>
      <c r="C59" s="21">
        <v>2478.8000000000002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>
        <f>+B59+C59+D59+E59+F59+G59+H59+I59+J59+K58+L59+M59</f>
        <v>14278.8</v>
      </c>
    </row>
    <row r="60" spans="1:15" x14ac:dyDescent="0.25">
      <c r="A60" s="40" t="s">
        <v>15</v>
      </c>
      <c r="B60" s="21">
        <v>4916000</v>
      </c>
      <c r="C60" s="21">
        <v>1471350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>
        <f>+B60+C60+D60+E60+F60+G60+H60+I60+J60+K59+L60+M60</f>
        <v>6387350</v>
      </c>
    </row>
    <row r="61" spans="1:15" x14ac:dyDescent="0.25">
      <c r="A61" s="39" t="s">
        <v>92</v>
      </c>
      <c r="B61" s="21">
        <v>0</v>
      </c>
      <c r="C61" s="24">
        <f>+C62</f>
        <v>0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>
        <f t="shared" si="1"/>
        <v>0</v>
      </c>
      <c r="O61" s="9"/>
    </row>
    <row r="62" spans="1:15" x14ac:dyDescent="0.25">
      <c r="A62" s="40" t="s">
        <v>93</v>
      </c>
      <c r="B62" s="21">
        <v>0</v>
      </c>
      <c r="C62" s="21">
        <v>0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>
        <f t="shared" si="1"/>
        <v>0</v>
      </c>
    </row>
    <row r="63" spans="1:15" x14ac:dyDescent="0.25">
      <c r="A63" s="39" t="s">
        <v>94</v>
      </c>
      <c r="B63" s="24">
        <v>1439721</v>
      </c>
      <c r="C63" s="24">
        <f>+C64+C69</f>
        <v>1439721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>
        <f t="shared" si="1"/>
        <v>2879442</v>
      </c>
      <c r="O63" s="9"/>
    </row>
    <row r="64" spans="1:15" x14ac:dyDescent="0.25">
      <c r="A64" s="39" t="s">
        <v>82</v>
      </c>
      <c r="B64" s="24">
        <v>0</v>
      </c>
      <c r="C64" s="24">
        <f>+C65</f>
        <v>1439721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1">
        <f t="shared" si="1"/>
        <v>1439721</v>
      </c>
      <c r="O64" s="9"/>
    </row>
    <row r="65" spans="1:15" x14ac:dyDescent="0.25">
      <c r="A65" s="39" t="s">
        <v>1</v>
      </c>
      <c r="B65" s="24">
        <v>0</v>
      </c>
      <c r="C65" s="24">
        <f>+C66</f>
        <v>1439721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1">
        <f t="shared" si="1"/>
        <v>1439721</v>
      </c>
      <c r="O65" s="9"/>
    </row>
    <row r="66" spans="1:15" x14ac:dyDescent="0.25">
      <c r="A66" s="39" t="s">
        <v>2</v>
      </c>
      <c r="B66" s="24">
        <v>0</v>
      </c>
      <c r="C66" s="24">
        <f>+C67+C68</f>
        <v>1439721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1">
        <f t="shared" si="1"/>
        <v>1439721</v>
      </c>
      <c r="O66" s="9"/>
    </row>
    <row r="67" spans="1:15" x14ac:dyDescent="0.25">
      <c r="A67" s="40" t="s">
        <v>3</v>
      </c>
      <c r="B67" s="21">
        <v>0</v>
      </c>
      <c r="C67" s="21">
        <v>1253205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>
        <f>+B67+C67+D67+E67+F67+G67+H67+I67+J67+K67+L67+M67</f>
        <v>1253205</v>
      </c>
    </row>
    <row r="68" spans="1:15" x14ac:dyDescent="0.25">
      <c r="A68" s="40" t="s">
        <v>6</v>
      </c>
      <c r="B68" s="21">
        <v>0</v>
      </c>
      <c r="C68" s="21">
        <v>186516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>
        <f t="shared" si="1"/>
        <v>186516</v>
      </c>
    </row>
    <row r="69" spans="1:15" x14ac:dyDescent="0.25">
      <c r="A69" s="39" t="s">
        <v>83</v>
      </c>
      <c r="B69" s="24">
        <v>1439721</v>
      </c>
      <c r="C69" s="24">
        <f>+C70</f>
        <v>0</v>
      </c>
      <c r="D69" s="21"/>
      <c r="E69" s="21"/>
      <c r="F69" s="21"/>
      <c r="G69" s="21"/>
      <c r="H69" s="24"/>
      <c r="I69" s="24"/>
      <c r="J69" s="24"/>
      <c r="K69" s="24"/>
      <c r="L69" s="24"/>
      <c r="M69" s="24"/>
      <c r="N69" s="24">
        <f t="shared" si="1"/>
        <v>1439721</v>
      </c>
      <c r="O69" s="9"/>
    </row>
    <row r="70" spans="1:15" x14ac:dyDescent="0.25">
      <c r="A70" s="39" t="s">
        <v>1</v>
      </c>
      <c r="B70" s="24">
        <v>1439721</v>
      </c>
      <c r="C70" s="24">
        <f>+C71</f>
        <v>0</v>
      </c>
      <c r="D70" s="21"/>
      <c r="E70" s="21"/>
      <c r="F70" s="21"/>
      <c r="G70" s="21"/>
      <c r="H70" s="21"/>
      <c r="I70" s="24"/>
      <c r="J70" s="24"/>
      <c r="K70" s="24"/>
      <c r="L70" s="21"/>
      <c r="M70" s="24"/>
      <c r="N70" s="24">
        <f t="shared" si="1"/>
        <v>1439721</v>
      </c>
      <c r="O70" s="9"/>
    </row>
    <row r="71" spans="1:15" x14ac:dyDescent="0.25">
      <c r="A71" s="39" t="s">
        <v>2</v>
      </c>
      <c r="B71" s="24">
        <v>1439721</v>
      </c>
      <c r="C71" s="24">
        <f>+C72+C73</f>
        <v>0</v>
      </c>
      <c r="D71" s="21"/>
      <c r="E71" s="21"/>
      <c r="F71" s="21"/>
      <c r="G71" s="21"/>
      <c r="H71" s="24"/>
      <c r="I71" s="24"/>
      <c r="J71" s="24"/>
      <c r="K71" s="24"/>
      <c r="L71" s="24"/>
      <c r="M71" s="24"/>
      <c r="N71" s="24">
        <f t="shared" si="1"/>
        <v>1439721</v>
      </c>
      <c r="O71" s="9"/>
    </row>
    <row r="72" spans="1:15" x14ac:dyDescent="0.25">
      <c r="A72" s="40" t="s">
        <v>3</v>
      </c>
      <c r="B72" s="21">
        <v>1253205</v>
      </c>
      <c r="C72" s="21">
        <v>0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>
        <f t="shared" si="1"/>
        <v>1253205</v>
      </c>
    </row>
    <row r="73" spans="1:15" x14ac:dyDescent="0.25">
      <c r="A73" s="40" t="s">
        <v>6</v>
      </c>
      <c r="B73" s="21">
        <v>186516</v>
      </c>
      <c r="C73" s="21">
        <v>0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>
        <f t="shared" si="1"/>
        <v>186516</v>
      </c>
    </row>
    <row r="74" spans="1:15" x14ac:dyDescent="0.25">
      <c r="A74" s="39" t="s">
        <v>95</v>
      </c>
      <c r="B74" s="24">
        <v>376100</v>
      </c>
      <c r="C74" s="24">
        <f>+C75</f>
        <v>5539390.5099999998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>
        <f t="shared" si="1"/>
        <v>5915490.5099999998</v>
      </c>
      <c r="O74" s="9"/>
    </row>
    <row r="75" spans="1:15" x14ac:dyDescent="0.25">
      <c r="A75" s="39" t="s">
        <v>83</v>
      </c>
      <c r="B75" s="24">
        <v>376100</v>
      </c>
      <c r="C75" s="24">
        <f>+C76</f>
        <v>5539390.5099999998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>
        <f t="shared" si="1"/>
        <v>5915490.5099999998</v>
      </c>
      <c r="O75" s="9"/>
    </row>
    <row r="76" spans="1:15" x14ac:dyDescent="0.25">
      <c r="A76" s="39" t="s">
        <v>51</v>
      </c>
      <c r="B76" s="24">
        <v>376100</v>
      </c>
      <c r="C76" s="24">
        <f>+C77</f>
        <v>5539390.5099999998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>
        <f t="shared" si="1"/>
        <v>5915490.5099999998</v>
      </c>
      <c r="O76" s="9"/>
    </row>
    <row r="77" spans="1:15" x14ac:dyDescent="0.25">
      <c r="A77" s="39" t="s">
        <v>38</v>
      </c>
      <c r="B77" s="24">
        <v>376100</v>
      </c>
      <c r="C77" s="24">
        <f>+C78</f>
        <v>5539390.5099999998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>
        <f t="shared" si="1"/>
        <v>5915490.5099999998</v>
      </c>
      <c r="O77" s="9"/>
    </row>
    <row r="78" spans="1:15" x14ac:dyDescent="0.25">
      <c r="A78" s="40" t="s">
        <v>39</v>
      </c>
      <c r="B78" s="21">
        <v>376100</v>
      </c>
      <c r="C78" s="21">
        <v>5539390.5099999998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>
        <f t="shared" si="1"/>
        <v>5915490.5099999998</v>
      </c>
    </row>
    <row r="79" spans="1:15" x14ac:dyDescent="0.25">
      <c r="A79" s="39" t="s">
        <v>96</v>
      </c>
      <c r="B79" s="24">
        <v>882725</v>
      </c>
      <c r="C79" s="24">
        <f>+C80</f>
        <v>948960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>
        <f t="shared" ref="N79:N104" si="2">+B79+C79+D79+E79+F79+G79+H79+I79+J79+K79+L79+M79</f>
        <v>1831685</v>
      </c>
      <c r="O79" s="9"/>
    </row>
    <row r="80" spans="1:15" x14ac:dyDescent="0.25">
      <c r="A80" s="39" t="s">
        <v>83</v>
      </c>
      <c r="B80" s="24">
        <v>882725</v>
      </c>
      <c r="C80" s="24">
        <f>+C81</f>
        <v>948960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>
        <f>+B80+C80+D80+E80+F80+G80+H80+I80+J80+K80+L80+M80</f>
        <v>1831685</v>
      </c>
      <c r="O80" s="9"/>
    </row>
    <row r="81" spans="1:15" x14ac:dyDescent="0.25">
      <c r="A81" s="39" t="s">
        <v>1</v>
      </c>
      <c r="B81" s="24">
        <v>882725</v>
      </c>
      <c r="C81" s="24">
        <f>+C82</f>
        <v>948960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>
        <f t="shared" si="2"/>
        <v>1831685</v>
      </c>
      <c r="O81" s="9"/>
    </row>
    <row r="82" spans="1:15" x14ac:dyDescent="0.25">
      <c r="A82" s="39" t="s">
        <v>26</v>
      </c>
      <c r="B82" s="24">
        <v>882725</v>
      </c>
      <c r="C82" s="24">
        <f>+C83</f>
        <v>948960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>
        <f t="shared" si="2"/>
        <v>1831685</v>
      </c>
      <c r="O82" s="9"/>
    </row>
    <row r="83" spans="1:15" x14ac:dyDescent="0.25">
      <c r="A83" s="40" t="s">
        <v>27</v>
      </c>
      <c r="B83" s="21">
        <v>882725</v>
      </c>
      <c r="C83" s="21">
        <v>948960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>
        <f t="shared" si="2"/>
        <v>1831685</v>
      </c>
    </row>
    <row r="84" spans="1:15" x14ac:dyDescent="0.25">
      <c r="A84" s="42" t="s">
        <v>97</v>
      </c>
      <c r="B84" s="24">
        <v>0</v>
      </c>
      <c r="C84" s="24">
        <f>+C85</f>
        <v>0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>
        <f t="shared" si="2"/>
        <v>0</v>
      </c>
      <c r="O84" s="9"/>
    </row>
    <row r="85" spans="1:15" x14ac:dyDescent="0.25">
      <c r="A85" s="25" t="s">
        <v>83</v>
      </c>
      <c r="B85" s="24">
        <v>0</v>
      </c>
      <c r="C85" s="24">
        <f>+C86+C89</f>
        <v>0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>
        <f t="shared" si="2"/>
        <v>0</v>
      </c>
      <c r="O85" s="9"/>
    </row>
    <row r="86" spans="1:15" x14ac:dyDescent="0.25">
      <c r="A86" s="43" t="s">
        <v>1</v>
      </c>
      <c r="B86" s="24">
        <v>0</v>
      </c>
      <c r="C86" s="24">
        <f>+C87</f>
        <v>0</v>
      </c>
      <c r="D86" s="24"/>
      <c r="E86" s="24"/>
      <c r="F86" s="24"/>
      <c r="G86" s="24"/>
      <c r="H86" s="21"/>
      <c r="I86" s="24"/>
      <c r="J86" s="24"/>
      <c r="K86" s="24"/>
      <c r="L86" s="24"/>
      <c r="M86" s="24"/>
      <c r="N86" s="24">
        <f t="shared" si="2"/>
        <v>0</v>
      </c>
      <c r="O86" s="9"/>
    </row>
    <row r="87" spans="1:15" x14ac:dyDescent="0.25">
      <c r="A87" s="44" t="s">
        <v>26</v>
      </c>
      <c r="B87" s="21">
        <v>0</v>
      </c>
      <c r="C87" s="21">
        <f>+C88</f>
        <v>0</v>
      </c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>
        <f t="shared" si="2"/>
        <v>0</v>
      </c>
    </row>
    <row r="88" spans="1:15" x14ac:dyDescent="0.25">
      <c r="A88" s="45" t="s">
        <v>98</v>
      </c>
      <c r="B88" s="21">
        <v>0</v>
      </c>
      <c r="C88" s="21">
        <v>0</v>
      </c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>
        <f t="shared" si="2"/>
        <v>0</v>
      </c>
    </row>
    <row r="89" spans="1:15" x14ac:dyDescent="0.25">
      <c r="A89" s="43" t="s">
        <v>41</v>
      </c>
      <c r="B89" s="24">
        <v>0</v>
      </c>
      <c r="C89" s="24">
        <f>+C90</f>
        <v>0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>
        <f t="shared" si="2"/>
        <v>0</v>
      </c>
      <c r="O89" s="9"/>
    </row>
    <row r="90" spans="1:15" x14ac:dyDescent="0.25">
      <c r="A90" s="44" t="s">
        <v>36</v>
      </c>
      <c r="B90" s="21">
        <v>0</v>
      </c>
      <c r="C90" s="21">
        <f>+C91</f>
        <v>0</v>
      </c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>
        <f t="shared" si="2"/>
        <v>0</v>
      </c>
    </row>
    <row r="91" spans="1:15" x14ac:dyDescent="0.25">
      <c r="A91" s="45" t="s">
        <v>37</v>
      </c>
      <c r="B91" s="21">
        <v>0</v>
      </c>
      <c r="C91" s="21">
        <v>0</v>
      </c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>
        <f t="shared" si="2"/>
        <v>0</v>
      </c>
    </row>
    <row r="92" spans="1:15" ht="15.75" x14ac:dyDescent="0.25">
      <c r="A92" s="19" t="s">
        <v>0</v>
      </c>
      <c r="B92" s="18">
        <f>+B84+B79+B74+B63+B46+B8</f>
        <v>49725482.240000002</v>
      </c>
      <c r="C92" s="18">
        <f>+C84+C79+C74+C63+C46+C8</f>
        <v>51460770.5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>
        <f>+N84+N79+N74+N63+N46+N8</f>
        <v>101186252.73999999</v>
      </c>
      <c r="O92" s="9"/>
    </row>
    <row r="93" spans="1:15" x14ac:dyDescent="0.25">
      <c r="B93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P01</vt:lpstr>
      <vt:lpstr>P02</vt:lpstr>
      <vt:lpstr>P03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2023-03-03T19:31:43Z</cp:lastPrinted>
  <dcterms:created xsi:type="dcterms:W3CDTF">2021-12-10T14:37:11Z</dcterms:created>
  <dcterms:modified xsi:type="dcterms:W3CDTF">2023-03-13T17:37:26Z</dcterms:modified>
</cp:coreProperties>
</file>